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y.dwyer\Desktop\"/>
    </mc:Choice>
  </mc:AlternateContent>
  <xr:revisionPtr revIDLastSave="0" documentId="13_ncr:1_{F1CB8402-BA9C-4647-B629-4038135D38B7}" xr6:coauthVersionLast="36" xr6:coauthVersionMax="36" xr10:uidLastSave="{00000000-0000-0000-0000-000000000000}"/>
  <bookViews>
    <workbookView xWindow="0" yWindow="45" windowWidth="15195" windowHeight="11565" firstSheet="1" activeTab="1" xr2:uid="{00000000-000D-0000-FFFF-FFFF00000000}"/>
  </bookViews>
  <sheets>
    <sheet name="Employee RAT " sheetId="7" state="hidden" r:id="rId1"/>
    <sheet name="Employee TER" sheetId="8" r:id="rId2"/>
    <sheet name="Foreign-Student-Group RAT" sheetId="5" state="hidden" r:id="rId3"/>
    <sheet name="Foreign-Student-Group TER" sheetId="6" state="hidden" r:id="rId4"/>
  </sheets>
  <definedNames>
    <definedName name="Mileage">'Employee TER'!$H$25</definedName>
    <definedName name="_xlnm.Print_Area" localSheetId="1">'Employee TER'!$A$1:$O$71</definedName>
    <definedName name="vehicle">'Employee TER'!$H$25</definedName>
  </definedNames>
  <calcPr calcId="191029"/>
</workbook>
</file>

<file path=xl/calcChain.xml><?xml version="1.0" encoding="utf-8"?>
<calcChain xmlns="http://schemas.openxmlformats.org/spreadsheetml/2006/main">
  <c r="L45" i="7" l="1"/>
  <c r="I25" i="8" l="1"/>
  <c r="I26" i="8"/>
  <c r="O26" i="8" s="1"/>
  <c r="I27" i="8"/>
  <c r="O27" i="8" s="1"/>
  <c r="I28" i="8"/>
  <c r="O28" i="8" s="1"/>
  <c r="I29" i="8"/>
  <c r="O29" i="8" s="1"/>
  <c r="I30" i="8"/>
  <c r="O30" i="8" s="1"/>
  <c r="I31" i="8"/>
  <c r="O31" i="8" s="1"/>
  <c r="I32" i="8"/>
  <c r="O32" i="8" s="1"/>
  <c r="I33" i="8"/>
  <c r="O33" i="8" s="1"/>
  <c r="I34" i="8"/>
  <c r="O34" i="8" s="1"/>
  <c r="I35" i="8"/>
  <c r="O35" i="8" s="1"/>
  <c r="I36" i="8"/>
  <c r="O36" i="8" s="1"/>
  <c r="I37" i="8"/>
  <c r="O37" i="8" s="1"/>
  <c r="I38" i="8"/>
  <c r="O38" i="8" s="1"/>
  <c r="I39" i="8"/>
  <c r="O39" i="8" s="1"/>
  <c r="J40" i="8"/>
  <c r="G63" i="8" s="1"/>
  <c r="K40" i="8"/>
  <c r="N40" i="8"/>
  <c r="O44" i="8"/>
  <c r="O46" i="8"/>
  <c r="D62" i="8"/>
  <c r="G62" i="8"/>
  <c r="O45" i="8" l="1"/>
  <c r="O25" i="8"/>
  <c r="O40" i="8" s="1"/>
  <c r="I40" i="8"/>
  <c r="O43" i="8" s="1"/>
  <c r="C19" i="7"/>
  <c r="C30" i="7" s="1"/>
  <c r="J33" i="7"/>
  <c r="J34" i="7"/>
  <c r="J35" i="7"/>
  <c r="O47" i="8"/>
  <c r="O48" i="8" l="1"/>
  <c r="C32" i="7"/>
  <c r="C41" i="7" s="1"/>
  <c r="F41" i="5"/>
  <c r="K5" i="6"/>
  <c r="E19" i="6"/>
  <c r="G62" i="6" s="1"/>
  <c r="I25" i="6"/>
  <c r="C23" i="5"/>
  <c r="C34" i="5" s="1"/>
  <c r="L40" i="5"/>
  <c r="O47" i="6"/>
  <c r="L44" i="5"/>
  <c r="O48" i="6"/>
  <c r="C7" i="6"/>
  <c r="M13" i="6"/>
  <c r="J13" i="6"/>
  <c r="F13" i="6"/>
  <c r="C13" i="6"/>
  <c r="H11" i="6"/>
  <c r="C11" i="6"/>
  <c r="J7" i="6"/>
  <c r="G5" i="6"/>
  <c r="C5" i="6"/>
  <c r="C9" i="6"/>
  <c r="O25" i="6"/>
  <c r="I26" i="6"/>
  <c r="O26" i="6" s="1"/>
  <c r="I27" i="6"/>
  <c r="O27" i="6" s="1"/>
  <c r="I28" i="6"/>
  <c r="O28" i="6"/>
  <c r="I29" i="6"/>
  <c r="O29" i="6"/>
  <c r="I30" i="6"/>
  <c r="O30" i="6"/>
  <c r="I31" i="6"/>
  <c r="O31" i="6"/>
  <c r="I32" i="6"/>
  <c r="O32" i="6" s="1"/>
  <c r="I33" i="6"/>
  <c r="O33" i="6" s="1"/>
  <c r="I34" i="6"/>
  <c r="O34" i="6"/>
  <c r="I35" i="6"/>
  <c r="O35" i="6"/>
  <c r="I36" i="6"/>
  <c r="O36" i="6"/>
  <c r="I37" i="6"/>
  <c r="O37" i="6"/>
  <c r="I38" i="6"/>
  <c r="O38" i="6" s="1"/>
  <c r="I39" i="6"/>
  <c r="O39" i="6" s="1"/>
  <c r="J40" i="6"/>
  <c r="K40" i="6"/>
  <c r="N40" i="6"/>
  <c r="O44" i="6"/>
  <c r="O46" i="6"/>
  <c r="G63" i="6"/>
  <c r="F39" i="5"/>
  <c r="G39" i="5" s="1"/>
  <c r="C36" i="5" s="1"/>
  <c r="F40" i="5"/>
  <c r="G40" i="5" s="1"/>
  <c r="G41" i="5"/>
  <c r="O40" i="6" l="1"/>
  <c r="C44" i="5"/>
  <c r="I40" i="6"/>
  <c r="O45" i="6"/>
  <c r="O43" i="6"/>
  <c r="O49" i="6" l="1"/>
</calcChain>
</file>

<file path=xl/sharedStrings.xml><?xml version="1.0" encoding="utf-8"?>
<sst xmlns="http://schemas.openxmlformats.org/spreadsheetml/2006/main" count="307" uniqueCount="129">
  <si>
    <t>Banner Document Number
(Travel Desk Only)</t>
  </si>
  <si>
    <t>Travelers ID:</t>
  </si>
  <si>
    <t>(UM 79#)</t>
  </si>
  <si>
    <t>Address:</t>
  </si>
  <si>
    <t>City, State, Zip:</t>
  </si>
  <si>
    <t>Department:</t>
  </si>
  <si>
    <t>Destination:</t>
  </si>
  <si>
    <t>Business Purpose:</t>
  </si>
  <si>
    <t>Departure Date:</t>
  </si>
  <si>
    <t>Time:</t>
  </si>
  <si>
    <t>Return Date:</t>
  </si>
  <si>
    <t>Itinerary:</t>
  </si>
  <si>
    <t>Airfare</t>
  </si>
  <si>
    <t>Vehicle</t>
  </si>
  <si>
    <t>Lodging</t>
  </si>
  <si>
    <t>Registration</t>
  </si>
  <si>
    <t>Miscellaneous</t>
  </si>
  <si>
    <t>Sub Total:</t>
  </si>
  <si>
    <t>Meal Per Diem</t>
  </si>
  <si>
    <t>Number</t>
  </si>
  <si>
    <t>US Rate</t>
  </si>
  <si>
    <t>Dollars</t>
  </si>
  <si>
    <t>Breakfast</t>
  </si>
  <si>
    <t>Lunch</t>
  </si>
  <si>
    <t>Dinner</t>
  </si>
  <si>
    <t>Calculator</t>
  </si>
  <si>
    <t>$</t>
  </si>
  <si>
    <t>Notes:</t>
  </si>
  <si>
    <t>Within Federal Rate?</t>
  </si>
  <si>
    <t>If not, government rate requested and not available?</t>
  </si>
  <si>
    <t xml:space="preserve">Total Trip Expense </t>
  </si>
  <si>
    <t>Index</t>
  </si>
  <si>
    <t>Account</t>
  </si>
  <si>
    <t>Activity</t>
  </si>
  <si>
    <t>Per Diem Advance Amt</t>
  </si>
  <si>
    <t>Submitted by:</t>
  </si>
  <si>
    <t>Title:</t>
  </si>
  <si>
    <t>Date:</t>
  </si>
  <si>
    <t>Approval:</t>
  </si>
  <si>
    <t>Mileage Rate</t>
  </si>
  <si>
    <t>Allowable Per Diem Rate Plus Taxes:</t>
  </si>
  <si>
    <t>Travelers Signature:</t>
  </si>
  <si>
    <t>Supervisors Signature:</t>
  </si>
  <si>
    <t>Travel Expense Report</t>
  </si>
  <si>
    <t>Name:</t>
  </si>
  <si>
    <t>Prepared By:</t>
  </si>
  <si>
    <t>Today's Date:</t>
  </si>
  <si>
    <t>Dates Covered:</t>
  </si>
  <si>
    <t>List Meals Provided:</t>
  </si>
  <si>
    <t>Banner Documents Processed:</t>
  </si>
  <si>
    <t>Doc #</t>
  </si>
  <si>
    <t>Description</t>
  </si>
  <si>
    <t>Mode of</t>
  </si>
  <si>
    <t>Private Vehicle Mileage</t>
  </si>
  <si>
    <t>Per Diem</t>
  </si>
  <si>
    <t xml:space="preserve">Daily </t>
  </si>
  <si>
    <t>Dates</t>
  </si>
  <si>
    <t>Description/Destination</t>
  </si>
  <si>
    <t>Travel</t>
  </si>
  <si>
    <t>Miles</t>
  </si>
  <si>
    <t>Rate</t>
  </si>
  <si>
    <t>Amount</t>
  </si>
  <si>
    <t>Meals</t>
  </si>
  <si>
    <t>Total</t>
  </si>
  <si>
    <t>Totals</t>
  </si>
  <si>
    <t>Reimbursement Waiver:</t>
  </si>
  <si>
    <t>I am waiving my right for full reimbursement by accepting amount indicated.</t>
  </si>
  <si>
    <t>Total Travel Expenses</t>
  </si>
  <si>
    <t>Travelers Initials:</t>
  </si>
  <si>
    <t>Waived $</t>
  </si>
  <si>
    <t>Less Total Amount Paid through Banner Finance</t>
  </si>
  <si>
    <t>Accounting Distribution</t>
  </si>
  <si>
    <t>Less Total Amount Charged on UM Procard</t>
  </si>
  <si>
    <t xml:space="preserve">Activity </t>
  </si>
  <si>
    <t>Less Amount Waived</t>
  </si>
  <si>
    <t>Amount Due Employee</t>
  </si>
  <si>
    <t>Date</t>
  </si>
  <si>
    <t>Should total amount due employee or University</t>
  </si>
  <si>
    <t>Expenses $25 or greater must have receipts attached.</t>
  </si>
  <si>
    <t>A Complete record of your travel expenses must be detailed on this report</t>
  </si>
  <si>
    <t>Itemization of UM Procard Charges</t>
  </si>
  <si>
    <t>Attach a copy of all Procard Charges</t>
  </si>
  <si>
    <t>Item</t>
  </si>
  <si>
    <t>Name on Procard if Different</t>
  </si>
  <si>
    <t>I certify that all expenses shown are business related and are correct.  I have correctly stated how items were paid to me or by me on this business trip.</t>
  </si>
  <si>
    <t>The travel was by the lowest cost reasonable method and I have complied with the UM Travel Policy and Guidelines.</t>
  </si>
  <si>
    <t>Travelers Signature</t>
  </si>
  <si>
    <t>Dept Head/Designee:</t>
  </si>
  <si>
    <t>Ext:</t>
  </si>
  <si>
    <r>
      <t xml:space="preserve">Travelers ID </t>
    </r>
    <r>
      <rPr>
        <sz val="8"/>
        <rFont val="Arial"/>
        <family val="2"/>
      </rPr>
      <t>(UM 79#)</t>
    </r>
  </si>
  <si>
    <t>If amount due is negative, attach your check payable to The University of Montana.</t>
  </si>
  <si>
    <t>Format X:XX AM or PM</t>
  </si>
  <si>
    <t>Banner Document Number:
(Travel Desk Use Only)</t>
  </si>
  <si>
    <t>Airline:</t>
  </si>
  <si>
    <t>Amount:</t>
  </si>
  <si>
    <t xml:space="preserve">Cardholder if different: </t>
  </si>
  <si>
    <t>Less Per Diem Received in Advance</t>
  </si>
  <si>
    <t>Airline</t>
  </si>
  <si>
    <t>Per Diem Lodging</t>
  </si>
  <si>
    <t>Out of Pocket Expenses</t>
  </si>
  <si>
    <t>Traveler's Name:</t>
  </si>
  <si>
    <t>Foreign/other</t>
  </si>
  <si>
    <t>If over $50.00, do you wish to receive the advance before you travel?  If yes, enter below.</t>
  </si>
  <si>
    <t>Travel Advance Amt</t>
  </si>
  <si>
    <t>Time Ranges</t>
  </si>
  <si>
    <t>12:01 AM - 10:00 AM</t>
  </si>
  <si>
    <t>10:01 AM - 3:00 PM</t>
  </si>
  <si>
    <t>3:01 PM - Midnight</t>
  </si>
  <si>
    <t>Less Advance Received</t>
  </si>
  <si>
    <t>Dept. Head/Designee:</t>
  </si>
  <si>
    <t>Rental Car Vendor</t>
  </si>
  <si>
    <t>Notes</t>
  </si>
  <si>
    <r>
      <t xml:space="preserve">Request and Authorization to Travel
</t>
    </r>
    <r>
      <rPr>
        <b/>
        <sz val="14"/>
        <color indexed="12"/>
        <rFont val="Arial"/>
        <family val="2"/>
      </rPr>
      <t>Employee       Non-Employee</t>
    </r>
  </si>
  <si>
    <t>Meal Per Diem Advance Amount</t>
  </si>
  <si>
    <t>Employee      Non-Employee</t>
  </si>
  <si>
    <r>
      <t xml:space="preserve">Request and Authorization to Travel
</t>
    </r>
    <r>
      <rPr>
        <b/>
        <sz val="14"/>
        <color indexed="12"/>
        <rFont val="Arial"/>
        <family val="2"/>
      </rPr>
      <t>Foreign     Student     Group</t>
    </r>
  </si>
  <si>
    <t>Foreign     Student     Group</t>
  </si>
  <si>
    <t>Do you wish to receive the meal per diem before you travel? If yes, enter below.</t>
  </si>
  <si>
    <t>If No, government rate requested and not available?</t>
  </si>
  <si>
    <t>UM Vehicle Rental Form</t>
  </si>
  <si>
    <t>Private Vehicle Expected Miles</t>
  </si>
  <si>
    <t>Employee Name
&amp; Address:</t>
  </si>
  <si>
    <t>** This form must be completed and filed within two months (60) days after incurring the travel expenses, otherwise the right to reimbursement will be waived.**</t>
  </si>
  <si>
    <t>* Note - Accounts Payable payments are issued on Thursdays only *</t>
  </si>
  <si>
    <t>Other</t>
  </si>
  <si>
    <t>Air</t>
  </si>
  <si>
    <t>Rental Veh</t>
  </si>
  <si>
    <t>UM Vehicle</t>
  </si>
  <si>
    <t>Private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</si>
</sst>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/d/yy;@"/>
    <numFmt numFmtId="166" formatCode="[$-409]h:mm\ AM/PM;@"/>
    <numFmt numFmtId="167" formatCode="_(&quot;$&quot;* #,##0.000_);_(&quot;$&quot;* \(#,##0.000\);_(&quot;$&quot;* &quot;-&quot;??_);_(@_)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color indexed="12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6"/>
      <color indexed="12"/>
      <name val="Arial"/>
      <family val="2"/>
    </font>
    <font>
      <sz val="6"/>
      <name val="Arial"/>
      <family val="2"/>
    </font>
    <font>
      <sz val="8"/>
      <color rgb="FF000000"/>
      <name val="Tahoma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4" fontId="8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44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</cellStyleXfs>
  <cellXfs count="374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/>
    <xf numFmtId="0" fontId="0" fillId="0" borderId="2" xfId="0" applyBorder="1" applyAlignment="1">
      <alignment horizontal="right"/>
    </xf>
    <xf numFmtId="0" fontId="0" fillId="0" borderId="0" xfId="0" applyBorder="1" applyAlignment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/>
    <xf numFmtId="0" fontId="10" fillId="0" borderId="0" xfId="0" applyFont="1" applyFill="1" applyBorder="1"/>
    <xf numFmtId="0" fontId="11" fillId="0" borderId="3" xfId="0" applyFont="1" applyBorder="1" applyAlignment="1">
      <alignment horizontal="center"/>
    </xf>
    <xf numFmtId="0" fontId="19" fillId="0" borderId="3" xfId="0" applyFont="1" applyBorder="1" applyProtection="1">
      <protection locked="0"/>
    </xf>
    <xf numFmtId="0" fontId="14" fillId="0" borderId="0" xfId="0" applyFont="1" applyProtection="1">
      <protection locked="0"/>
    </xf>
    <xf numFmtId="0" fontId="19" fillId="0" borderId="0" xfId="0" applyFont="1" applyBorder="1" applyAlignment="1" applyProtection="1"/>
    <xf numFmtId="0" fontId="19" fillId="0" borderId="3" xfId="0" applyFont="1" applyBorder="1" applyAlignment="1" applyProtection="1">
      <alignment horizontal="center"/>
      <protection locked="0"/>
    </xf>
    <xf numFmtId="166" fontId="19" fillId="0" borderId="3" xfId="0" applyNumberFormat="1" applyFont="1" applyBorder="1" applyAlignment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22" fillId="0" borderId="0" xfId="0" applyFont="1"/>
    <xf numFmtId="0" fontId="22" fillId="0" borderId="0" xfId="0" applyFont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24" fillId="0" borderId="0" xfId="0" applyFont="1"/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Protection="1">
      <protection locked="0"/>
    </xf>
    <xf numFmtId="165" fontId="0" fillId="0" borderId="3" xfId="0" applyNumberFormat="1" applyBorder="1" applyProtection="1">
      <protection locked="0"/>
    </xf>
    <xf numFmtId="0" fontId="0" fillId="2" borderId="3" xfId="0" applyFill="1" applyBorder="1" applyAlignment="1"/>
    <xf numFmtId="0" fontId="9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3" xfId="0" applyBorder="1" applyAlignment="1" applyProtection="1">
      <alignment shrinkToFit="1"/>
      <protection locked="0"/>
    </xf>
    <xf numFmtId="165" fontId="0" fillId="0" borderId="4" xfId="0" applyNumberFormat="1" applyBorder="1" applyProtection="1">
      <protection locked="0"/>
    </xf>
    <xf numFmtId="7" fontId="0" fillId="0" borderId="3" xfId="0" applyNumberFormat="1" applyFill="1" applyBorder="1" applyAlignment="1"/>
    <xf numFmtId="164" fontId="0" fillId="0" borderId="3" xfId="0" applyNumberFormat="1" applyBorder="1"/>
    <xf numFmtId="7" fontId="0" fillId="0" borderId="3" xfId="0" applyNumberFormat="1" applyBorder="1"/>
    <xf numFmtId="164" fontId="0" fillId="0" borderId="3" xfId="0" applyNumberFormat="1" applyBorder="1" applyProtection="1">
      <protection locked="0"/>
    </xf>
    <xf numFmtId="164" fontId="0" fillId="0" borderId="1" xfId="0" applyNumberFormat="1" applyBorder="1"/>
    <xf numFmtId="44" fontId="0" fillId="0" borderId="0" xfId="0" applyNumberFormat="1" applyBorder="1"/>
    <xf numFmtId="44" fontId="0" fillId="0" borderId="3" xfId="1" applyFont="1" applyBorder="1" applyProtection="1">
      <protection locked="0"/>
    </xf>
    <xf numFmtId="44" fontId="0" fillId="0" borderId="1" xfId="0" applyNumberFormat="1" applyBorder="1"/>
    <xf numFmtId="44" fontId="0" fillId="0" borderId="8" xfId="0" applyNumberFormat="1" applyBorder="1"/>
    <xf numFmtId="0" fontId="0" fillId="0" borderId="0" xfId="0" applyAlignment="1">
      <alignment vertical="top"/>
    </xf>
    <xf numFmtId="0" fontId="26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27" fillId="0" borderId="0" xfId="0" applyFont="1"/>
    <xf numFmtId="0" fontId="28" fillId="0" borderId="0" xfId="0" applyFont="1"/>
    <xf numFmtId="0" fontId="21" fillId="0" borderId="0" xfId="0" applyFont="1" applyBorder="1" applyAlignment="1"/>
    <xf numFmtId="44" fontId="0" fillId="0" borderId="1" xfId="0" applyNumberFormat="1" applyBorder="1" applyProtection="1">
      <protection locked="0"/>
    </xf>
    <xf numFmtId="165" fontId="19" fillId="0" borderId="3" xfId="0" applyNumberFormat="1" applyFont="1" applyBorder="1" applyProtection="1">
      <protection locked="0"/>
    </xf>
    <xf numFmtId="44" fontId="8" fillId="0" borderId="3" xfId="1" applyBorder="1" applyProtection="1"/>
    <xf numFmtId="44" fontId="0" fillId="0" borderId="0" xfId="0" applyNumberFormat="1" applyProtection="1">
      <protection locked="0"/>
    </xf>
    <xf numFmtId="0" fontId="0" fillId="0" borderId="0" xfId="0" applyAlignment="1">
      <alignment horizontal="left" vertical="top" wrapText="1" indent="2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1" xfId="0" applyFont="1" applyBorder="1" applyProtection="1"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19" fillId="0" borderId="14" xfId="0" applyFont="1" applyBorder="1" applyProtection="1">
      <protection locked="0"/>
    </xf>
    <xf numFmtId="0" fontId="0" fillId="0" borderId="1" xfId="0" applyBorder="1" applyAlignment="1">
      <alignment horizontal="right"/>
    </xf>
    <xf numFmtId="44" fontId="8" fillId="0" borderId="3" xfId="1" applyNumberFormat="1" applyFont="1" applyBorder="1" applyAlignment="1" applyProtection="1">
      <alignment shrinkToFit="1"/>
      <protection locked="0"/>
    </xf>
    <xf numFmtId="44" fontId="8" fillId="0" borderId="3" xfId="1" applyFont="1" applyBorder="1" applyAlignment="1" applyProtection="1">
      <alignment shrinkToFit="1"/>
      <protection locked="0"/>
    </xf>
    <xf numFmtId="7" fontId="8" fillId="0" borderId="3" xfId="1" applyNumberFormat="1" applyBorder="1"/>
    <xf numFmtId="44" fontId="8" fillId="0" borderId="3" xfId="1" applyBorder="1" applyProtection="1">
      <protection locked="0"/>
    </xf>
    <xf numFmtId="44" fontId="0" fillId="0" borderId="3" xfId="0" applyNumberFormat="1" applyBorder="1" applyProtection="1">
      <protection locked="0"/>
    </xf>
    <xf numFmtId="16" fontId="0" fillId="0" borderId="3" xfId="0" applyNumberFormat="1" applyBorder="1" applyProtection="1">
      <protection locked="0"/>
    </xf>
    <xf numFmtId="44" fontId="8" fillId="0" borderId="11" xfId="1" applyBorder="1" applyProtection="1">
      <protection locked="0"/>
    </xf>
    <xf numFmtId="0" fontId="25" fillId="0" borderId="0" xfId="0" applyFont="1"/>
    <xf numFmtId="0" fontId="9" fillId="0" borderId="8" xfId="0" applyFont="1" applyBorder="1" applyAlignment="1" applyProtection="1">
      <alignment horizontal="right"/>
    </xf>
    <xf numFmtId="0" fontId="19" fillId="0" borderId="9" xfId="0" applyFont="1" applyBorder="1" applyAlignment="1" applyProtection="1">
      <alignment shrinkToFit="1"/>
      <protection locked="0"/>
    </xf>
    <xf numFmtId="0" fontId="8" fillId="0" borderId="3" xfId="0" applyFont="1" applyBorder="1" applyAlignment="1" applyProtection="1">
      <protection locked="0"/>
    </xf>
    <xf numFmtId="167" fontId="8" fillId="0" borderId="3" xfId="1" applyNumberFormat="1" applyFont="1" applyBorder="1" applyAlignment="1" applyProtection="1"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6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164" fontId="0" fillId="0" borderId="17" xfId="0" applyNumberFormat="1" applyBorder="1" applyProtection="1"/>
    <xf numFmtId="164" fontId="0" fillId="0" borderId="18" xfId="0" applyNumberFormat="1" applyBorder="1"/>
    <xf numFmtId="44" fontId="19" fillId="0" borderId="3" xfId="1" applyFont="1" applyBorder="1" applyProtection="1">
      <protection locked="0"/>
    </xf>
    <xf numFmtId="44" fontId="19" fillId="0" borderId="19" xfId="1" applyFont="1" applyBorder="1" applyProtection="1">
      <protection locked="0"/>
    </xf>
    <xf numFmtId="44" fontId="19" fillId="0" borderId="11" xfId="1" applyFont="1" applyBorder="1" applyProtection="1">
      <protection locked="0"/>
    </xf>
    <xf numFmtId="44" fontId="19" fillId="0" borderId="4" xfId="1" applyFont="1" applyBorder="1" applyProtection="1">
      <protection locked="0"/>
    </xf>
    <xf numFmtId="0" fontId="13" fillId="0" borderId="0" xfId="2" applyAlignment="1" applyProtection="1"/>
    <xf numFmtId="0" fontId="19" fillId="0" borderId="0" xfId="0" applyFont="1" applyBorder="1" applyAlignment="1" applyProtection="1">
      <alignment horizontal="center"/>
    </xf>
    <xf numFmtId="0" fontId="0" fillId="0" borderId="0" xfId="0" applyProtection="1"/>
    <xf numFmtId="0" fontId="10" fillId="0" borderId="0" xfId="0" applyFont="1" applyFill="1" applyBorder="1" applyProtection="1"/>
    <xf numFmtId="0" fontId="19" fillId="0" borderId="0" xfId="0" applyFont="1" applyBorder="1" applyProtection="1"/>
    <xf numFmtId="0" fontId="0" fillId="0" borderId="6" xfId="0" applyBorder="1" applyAlignment="1"/>
    <xf numFmtId="7" fontId="19" fillId="0" borderId="0" xfId="1" applyNumberFormat="1" applyFont="1" applyBorder="1" applyAlignment="1" applyProtection="1">
      <protection locked="0"/>
    </xf>
    <xf numFmtId="0" fontId="19" fillId="0" borderId="0" xfId="0" applyFont="1" applyBorder="1" applyAlignment="1" applyProtection="1">
      <protection locked="0"/>
    </xf>
    <xf numFmtId="0" fontId="29" fillId="0" borderId="8" xfId="0" applyFont="1" applyBorder="1" applyAlignment="1" applyProtection="1">
      <alignment horizontal="right" wrapText="1"/>
    </xf>
    <xf numFmtId="0" fontId="7" fillId="3" borderId="0" xfId="3" applyFill="1"/>
    <xf numFmtId="0" fontId="7" fillId="3" borderId="1" xfId="3" applyFill="1" applyBorder="1"/>
    <xf numFmtId="0" fontId="7" fillId="3" borderId="0" xfId="3" applyFill="1" applyAlignment="1">
      <alignment horizontal="right"/>
    </xf>
    <xf numFmtId="0" fontId="7" fillId="3" borderId="1" xfId="3" applyFill="1" applyBorder="1" applyAlignment="1">
      <alignment horizontal="right"/>
    </xf>
    <xf numFmtId="0" fontId="7" fillId="3" borderId="6" xfId="3" applyFill="1" applyBorder="1"/>
    <xf numFmtId="0" fontId="11" fillId="3" borderId="0" xfId="3" applyFont="1" applyFill="1"/>
    <xf numFmtId="0" fontId="14" fillId="3" borderId="0" xfId="3" applyFont="1" applyFill="1" applyProtection="1">
      <protection locked="0"/>
    </xf>
    <xf numFmtId="165" fontId="19" fillId="3" borderId="3" xfId="3" applyNumberFormat="1" applyFont="1" applyFill="1" applyBorder="1" applyProtection="1">
      <protection locked="0"/>
    </xf>
    <xf numFmtId="44" fontId="19" fillId="3" borderId="4" xfId="4" applyFont="1" applyFill="1" applyBorder="1" applyAlignment="1" applyProtection="1">
      <protection locked="0"/>
    </xf>
    <xf numFmtId="0" fontId="19" fillId="3" borderId="4" xfId="3" applyFont="1" applyFill="1" applyBorder="1" applyProtection="1">
      <protection locked="0"/>
    </xf>
    <xf numFmtId="0" fontId="19" fillId="3" borderId="3" xfId="3" applyFont="1" applyFill="1" applyBorder="1" applyProtection="1">
      <protection locked="0"/>
    </xf>
    <xf numFmtId="0" fontId="19" fillId="3" borderId="3" xfId="3" applyFont="1" applyFill="1" applyBorder="1" applyAlignment="1" applyProtection="1">
      <alignment horizontal="center"/>
      <protection locked="0"/>
    </xf>
    <xf numFmtId="44" fontId="19" fillId="3" borderId="10" xfId="4" applyFont="1" applyFill="1" applyBorder="1" applyProtection="1">
      <protection locked="0"/>
    </xf>
    <xf numFmtId="44" fontId="19" fillId="3" borderId="3" xfId="4" applyFont="1" applyFill="1" applyBorder="1" applyProtection="1">
      <protection locked="0"/>
    </xf>
    <xf numFmtId="0" fontId="11" fillId="3" borderId="3" xfId="3" applyFont="1" applyFill="1" applyBorder="1" applyAlignment="1">
      <alignment horizontal="center"/>
    </xf>
    <xf numFmtId="0" fontId="10" fillId="3" borderId="0" xfId="3" applyFont="1" applyFill="1" applyBorder="1"/>
    <xf numFmtId="164" fontId="7" fillId="3" borderId="3" xfId="3" applyNumberFormat="1" applyFill="1" applyBorder="1" applyProtection="1"/>
    <xf numFmtId="44" fontId="0" fillId="3" borderId="3" xfId="4" applyFont="1" applyFill="1" applyBorder="1" applyProtection="1"/>
    <xf numFmtId="44" fontId="0" fillId="3" borderId="0" xfId="4" applyFont="1" applyFill="1" applyBorder="1" applyProtection="1"/>
    <xf numFmtId="0" fontId="7" fillId="3" borderId="3" xfId="3" applyFill="1" applyBorder="1" applyProtection="1">
      <protection locked="0"/>
    </xf>
    <xf numFmtId="0" fontId="9" fillId="3" borderId="0" xfId="3" applyFont="1" applyFill="1"/>
    <xf numFmtId="0" fontId="14" fillId="3" borderId="0" xfId="3" applyFont="1" applyFill="1" applyProtection="1"/>
    <xf numFmtId="44" fontId="7" fillId="3" borderId="0" xfId="3" applyNumberFormat="1" applyFill="1" applyBorder="1" applyProtection="1"/>
    <xf numFmtId="0" fontId="9" fillId="3" borderId="0" xfId="3" applyFont="1" applyFill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15" fillId="3" borderId="0" xfId="3" applyFont="1" applyFill="1"/>
    <xf numFmtId="0" fontId="12" fillId="3" borderId="0" xfId="3" applyFont="1" applyFill="1"/>
    <xf numFmtId="0" fontId="7" fillId="3" borderId="0" xfId="3" applyFill="1" applyBorder="1"/>
    <xf numFmtId="0" fontId="7" fillId="3" borderId="0" xfId="3" applyFill="1" applyBorder="1" applyAlignment="1"/>
    <xf numFmtId="0" fontId="7" fillId="3" borderId="6" xfId="3" applyFill="1" applyBorder="1" applyAlignment="1"/>
    <xf numFmtId="0" fontId="19" fillId="3" borderId="9" xfId="3" applyFont="1" applyFill="1" applyBorder="1" applyAlignment="1" applyProtection="1">
      <alignment shrinkToFit="1"/>
      <protection locked="0"/>
    </xf>
    <xf numFmtId="167" fontId="8" fillId="3" borderId="3" xfId="4" applyNumberFormat="1" applyFont="1" applyFill="1" applyBorder="1" applyAlignment="1" applyProtection="1">
      <protection locked="0"/>
    </xf>
    <xf numFmtId="0" fontId="9" fillId="3" borderId="8" xfId="3" applyFont="1" applyFill="1" applyBorder="1" applyAlignment="1" applyProtection="1">
      <alignment horizontal="right"/>
    </xf>
    <xf numFmtId="0" fontId="8" fillId="3" borderId="3" xfId="3" applyFont="1" applyFill="1" applyBorder="1" applyAlignment="1" applyProtection="1">
      <protection locked="0"/>
    </xf>
    <xf numFmtId="0" fontId="29" fillId="3" borderId="8" xfId="3" applyFont="1" applyFill="1" applyBorder="1" applyAlignment="1" applyProtection="1">
      <alignment horizontal="right" wrapText="1"/>
    </xf>
    <xf numFmtId="166" fontId="19" fillId="3" borderId="3" xfId="3" applyNumberFormat="1" applyFont="1" applyFill="1" applyBorder="1" applyAlignment="1" applyProtection="1">
      <protection locked="0"/>
    </xf>
    <xf numFmtId="44" fontId="19" fillId="3" borderId="15" xfId="4" applyFont="1" applyFill="1" applyBorder="1" applyAlignment="1" applyProtection="1"/>
    <xf numFmtId="0" fontId="6" fillId="3" borderId="0" xfId="5" applyFill="1"/>
    <xf numFmtId="0" fontId="6" fillId="3" borderId="1" xfId="5" applyFill="1" applyBorder="1"/>
    <xf numFmtId="0" fontId="6" fillId="3" borderId="0" xfId="5" applyFill="1" applyAlignment="1">
      <alignment horizontal="right"/>
    </xf>
    <xf numFmtId="0" fontId="6" fillId="3" borderId="0" xfId="5" applyFill="1" applyBorder="1"/>
    <xf numFmtId="44" fontId="0" fillId="3" borderId="3" xfId="6" applyFont="1" applyFill="1" applyBorder="1" applyProtection="1">
      <protection locked="0"/>
    </xf>
    <xf numFmtId="0" fontId="6" fillId="3" borderId="3" xfId="5" applyFill="1" applyBorder="1" applyProtection="1">
      <protection locked="0"/>
    </xf>
    <xf numFmtId="44" fontId="6" fillId="3" borderId="3" xfId="5" applyNumberFormat="1" applyFill="1" applyBorder="1" applyProtection="1">
      <protection locked="0"/>
    </xf>
    <xf numFmtId="165" fontId="6" fillId="3" borderId="3" xfId="5" applyNumberFormat="1" applyFill="1" applyBorder="1" applyProtection="1">
      <protection locked="0"/>
    </xf>
    <xf numFmtId="44" fontId="0" fillId="3" borderId="11" xfId="6" applyFont="1" applyFill="1" applyBorder="1" applyProtection="1">
      <protection locked="0"/>
    </xf>
    <xf numFmtId="16" fontId="6" fillId="3" borderId="3" xfId="5" applyNumberFormat="1" applyFill="1" applyBorder="1" applyProtection="1">
      <protection locked="0"/>
    </xf>
    <xf numFmtId="0" fontId="6" fillId="3" borderId="9" xfId="5" applyFill="1" applyBorder="1"/>
    <xf numFmtId="0" fontId="6" fillId="3" borderId="8" xfId="5" applyFill="1" applyBorder="1"/>
    <xf numFmtId="0" fontId="6" fillId="3" borderId="8" xfId="5" applyFill="1" applyBorder="1" applyAlignment="1">
      <alignment horizontal="center"/>
    </xf>
    <xf numFmtId="0" fontId="6" fillId="3" borderId="4" xfId="5" applyFill="1" applyBorder="1" applyAlignment="1">
      <alignment horizontal="center"/>
    </xf>
    <xf numFmtId="0" fontId="6" fillId="3" borderId="5" xfId="5" applyFill="1" applyBorder="1"/>
    <xf numFmtId="0" fontId="11" fillId="3" borderId="0" xfId="5" applyFont="1" applyFill="1"/>
    <xf numFmtId="4" fontId="6" fillId="3" borderId="3" xfId="5" applyNumberFormat="1" applyFill="1" applyBorder="1" applyProtection="1">
      <protection locked="0"/>
    </xf>
    <xf numFmtId="0" fontId="9" fillId="3" borderId="0" xfId="5" applyFont="1" applyFill="1" applyAlignment="1">
      <alignment vertical="top" wrapText="1"/>
    </xf>
    <xf numFmtId="0" fontId="6" fillId="3" borderId="0" xfId="5" applyFill="1" applyAlignment="1">
      <alignment vertical="top"/>
    </xf>
    <xf numFmtId="0" fontId="8" fillId="3" borderId="0" xfId="5" applyFont="1" applyFill="1" applyAlignment="1">
      <alignment vertical="top"/>
    </xf>
    <xf numFmtId="0" fontId="11" fillId="3" borderId="0" xfId="5" applyFont="1" applyFill="1" applyBorder="1"/>
    <xf numFmtId="0" fontId="6" fillId="3" borderId="0" xfId="5" applyFill="1" applyBorder="1" applyAlignment="1">
      <alignment horizontal="right"/>
    </xf>
    <xf numFmtId="0" fontId="12" fillId="3" borderId="0" xfId="5" applyFont="1" applyFill="1" applyBorder="1"/>
    <xf numFmtId="164" fontId="6" fillId="3" borderId="3" xfId="5" applyNumberFormat="1" applyFill="1" applyBorder="1"/>
    <xf numFmtId="7" fontId="6" fillId="3" borderId="3" xfId="5" applyNumberFormat="1" applyFill="1" applyBorder="1" applyAlignment="1"/>
    <xf numFmtId="0" fontId="6" fillId="3" borderId="3" xfId="5" applyFill="1" applyBorder="1" applyAlignment="1"/>
    <xf numFmtId="0" fontId="9" fillId="3" borderId="3" xfId="5" applyFont="1" applyFill="1" applyBorder="1" applyAlignment="1" applyProtection="1">
      <alignment horizontal="center"/>
      <protection locked="0"/>
    </xf>
    <xf numFmtId="0" fontId="6" fillId="3" borderId="4" xfId="5" applyFill="1" applyBorder="1"/>
    <xf numFmtId="164" fontId="6" fillId="3" borderId="3" xfId="5" applyNumberFormat="1" applyFill="1" applyBorder="1" applyProtection="1">
      <protection locked="0"/>
    </xf>
    <xf numFmtId="7" fontId="0" fillId="3" borderId="3" xfId="6" applyNumberFormat="1" applyFont="1" applyFill="1" applyBorder="1"/>
    <xf numFmtId="165" fontId="6" fillId="3" borderId="4" xfId="5" applyNumberFormat="1" applyFill="1" applyBorder="1" applyProtection="1">
      <protection locked="0"/>
    </xf>
    <xf numFmtId="0" fontId="6" fillId="3" borderId="11" xfId="5" applyFill="1" applyBorder="1" applyAlignment="1">
      <alignment horizontal="center"/>
    </xf>
    <xf numFmtId="0" fontId="6" fillId="3" borderId="13" xfId="5" applyFill="1" applyBorder="1" applyAlignment="1">
      <alignment horizontal="center"/>
    </xf>
    <xf numFmtId="0" fontId="6" fillId="3" borderId="1" xfId="5" applyFill="1" applyBorder="1" applyAlignment="1">
      <alignment horizontal="center"/>
    </xf>
    <xf numFmtId="0" fontId="6" fillId="3" borderId="12" xfId="5" applyFill="1" applyBorder="1" applyAlignment="1">
      <alignment horizontal="center"/>
    </xf>
    <xf numFmtId="0" fontId="6" fillId="3" borderId="10" xfId="5" applyFill="1" applyBorder="1" applyAlignment="1">
      <alignment horizontal="center"/>
    </xf>
    <xf numFmtId="0" fontId="6" fillId="3" borderId="10" xfId="5" applyFill="1" applyBorder="1"/>
    <xf numFmtId="0" fontId="6" fillId="3" borderId="7" xfId="5" applyFill="1" applyBorder="1"/>
    <xf numFmtId="0" fontId="6" fillId="3" borderId="6" xfId="5" applyFill="1" applyBorder="1"/>
    <xf numFmtId="0" fontId="9" fillId="3" borderId="0" xfId="5" applyFont="1" applyFill="1" applyBorder="1" applyAlignment="1">
      <alignment horizontal="right"/>
    </xf>
    <xf numFmtId="0" fontId="6" fillId="3" borderId="3" xfId="5" applyFill="1" applyBorder="1" applyAlignment="1" applyProtection="1">
      <alignment shrinkToFit="1"/>
      <protection locked="0"/>
    </xf>
    <xf numFmtId="44" fontId="0" fillId="3" borderId="3" xfId="6" applyNumberFormat="1" applyFont="1" applyFill="1" applyBorder="1" applyAlignment="1" applyProtection="1">
      <alignment shrinkToFit="1"/>
      <protection locked="0"/>
    </xf>
    <xf numFmtId="0" fontId="22" fillId="3" borderId="0" xfId="5" applyFont="1" applyFill="1" applyBorder="1"/>
    <xf numFmtId="0" fontId="22" fillId="3" borderId="0" xfId="5" applyFont="1" applyFill="1"/>
    <xf numFmtId="0" fontId="6" fillId="3" borderId="0" xfId="5" applyFill="1" applyBorder="1" applyAlignment="1"/>
    <xf numFmtId="0" fontId="21" fillId="3" borderId="0" xfId="5" applyFont="1" applyFill="1" applyBorder="1" applyAlignment="1"/>
    <xf numFmtId="0" fontId="6" fillId="3" borderId="2" xfId="5" applyFill="1" applyBorder="1" applyAlignment="1">
      <alignment horizontal="right"/>
    </xf>
    <xf numFmtId="0" fontId="28" fillId="3" borderId="0" xfId="5" applyFont="1" applyFill="1"/>
    <xf numFmtId="0" fontId="27" fillId="3" borderId="0" xfId="5" applyFont="1" applyFill="1"/>
    <xf numFmtId="0" fontId="4" fillId="3" borderId="2" xfId="3" applyFont="1" applyFill="1" applyBorder="1" applyAlignment="1">
      <alignment horizontal="right"/>
    </xf>
    <xf numFmtId="0" fontId="31" fillId="3" borderId="0" xfId="5" applyFont="1" applyFill="1"/>
    <xf numFmtId="0" fontId="31" fillId="0" borderId="0" xfId="5" applyFont="1" applyFill="1"/>
    <xf numFmtId="0" fontId="32" fillId="3" borderId="0" xfId="5" applyFont="1" applyFill="1"/>
    <xf numFmtId="0" fontId="32" fillId="0" borderId="0" xfId="5" applyFont="1" applyFill="1"/>
    <xf numFmtId="0" fontId="32" fillId="0" borderId="0" xfId="5" applyFont="1" applyFill="1" applyProtection="1"/>
    <xf numFmtId="0" fontId="1" fillId="3" borderId="0" xfId="5" applyFont="1" applyFill="1"/>
    <xf numFmtId="44" fontId="33" fillId="3" borderId="3" xfId="6" applyFont="1" applyFill="1" applyBorder="1" applyAlignment="1" applyProtection="1">
      <alignment shrinkToFit="1"/>
      <protection locked="0"/>
    </xf>
    <xf numFmtId="0" fontId="1" fillId="3" borderId="10" xfId="5" applyFont="1" applyFill="1" applyBorder="1" applyAlignment="1">
      <alignment horizontal="center"/>
    </xf>
    <xf numFmtId="0" fontId="1" fillId="3" borderId="11" xfId="5" applyFont="1" applyFill="1" applyBorder="1" applyAlignment="1">
      <alignment horizontal="center"/>
    </xf>
    <xf numFmtId="7" fontId="1" fillId="3" borderId="3" xfId="5" applyNumberFormat="1" applyFont="1" applyFill="1" applyBorder="1"/>
    <xf numFmtId="164" fontId="1" fillId="3" borderId="3" xfId="5" applyNumberFormat="1" applyFont="1" applyFill="1" applyBorder="1"/>
    <xf numFmtId="0" fontId="1" fillId="3" borderId="0" xfId="5" applyFont="1" applyFill="1" applyBorder="1"/>
    <xf numFmtId="164" fontId="1" fillId="3" borderId="1" xfId="5" applyNumberFormat="1" applyFont="1" applyFill="1" applyBorder="1"/>
    <xf numFmtId="44" fontId="1" fillId="3" borderId="0" xfId="5" applyNumberFormat="1" applyFont="1" applyFill="1" applyBorder="1"/>
    <xf numFmtId="44" fontId="1" fillId="3" borderId="8" xfId="5" applyNumberFormat="1" applyFont="1" applyFill="1" applyBorder="1"/>
    <xf numFmtId="44" fontId="1" fillId="3" borderId="1" xfId="5" applyNumberFormat="1" applyFont="1" applyFill="1" applyBorder="1"/>
    <xf numFmtId="44" fontId="1" fillId="3" borderId="1" xfId="5" applyNumberFormat="1" applyFont="1" applyFill="1" applyBorder="1" applyProtection="1">
      <protection locked="0"/>
    </xf>
    <xf numFmtId="164" fontId="1" fillId="3" borderId="18" xfId="5" applyNumberFormat="1" applyFont="1" applyFill="1" applyBorder="1"/>
    <xf numFmtId="0" fontId="1" fillId="3" borderId="1" xfId="5" applyFont="1" applyFill="1" applyBorder="1"/>
    <xf numFmtId="0" fontId="19" fillId="3" borderId="0" xfId="3" applyFont="1" applyFill="1" applyBorder="1" applyAlignment="1" applyProtection="1"/>
    <xf numFmtId="0" fontId="31" fillId="3" borderId="0" xfId="3" applyFont="1" applyFill="1"/>
    <xf numFmtId="0" fontId="17" fillId="3" borderId="0" xfId="3" applyFont="1" applyFill="1" applyAlignment="1">
      <alignment horizontal="center" wrapText="1"/>
    </xf>
    <xf numFmtId="0" fontId="18" fillId="3" borderId="0" xfId="3" applyFont="1" applyFill="1" applyAlignment="1">
      <alignment wrapText="1"/>
    </xf>
    <xf numFmtId="0" fontId="7" fillId="3" borderId="6" xfId="3" applyFill="1" applyBorder="1" applyAlignment="1">
      <alignment horizontal="right" wrapText="1"/>
    </xf>
    <xf numFmtId="0" fontId="7" fillId="3" borderId="6" xfId="3" applyFill="1" applyBorder="1" applyAlignment="1">
      <alignment horizontal="right"/>
    </xf>
    <xf numFmtId="0" fontId="10" fillId="3" borderId="4" xfId="3" applyFont="1" applyFill="1" applyBorder="1" applyAlignment="1" applyProtection="1">
      <alignment horizontal="center"/>
      <protection locked="0"/>
    </xf>
    <xf numFmtId="0" fontId="10" fillId="3" borderId="8" xfId="3" applyFont="1" applyFill="1" applyBorder="1" applyAlignment="1" applyProtection="1">
      <alignment horizontal="center"/>
      <protection locked="0"/>
    </xf>
    <xf numFmtId="0" fontId="10" fillId="3" borderId="9" xfId="3" applyFont="1" applyFill="1" applyBorder="1" applyAlignment="1" applyProtection="1">
      <alignment horizontal="center"/>
      <protection locked="0"/>
    </xf>
    <xf numFmtId="0" fontId="7" fillId="3" borderId="0" xfId="3" applyFill="1" applyAlignment="1">
      <alignment vertical="top" wrapText="1"/>
    </xf>
    <xf numFmtId="0" fontId="7" fillId="3" borderId="0" xfId="3" applyFill="1" applyAlignment="1">
      <alignment vertical="top"/>
    </xf>
    <xf numFmtId="0" fontId="19" fillId="3" borderId="4" xfId="3" applyFont="1" applyFill="1" applyBorder="1" applyAlignment="1" applyProtection="1">
      <protection locked="0"/>
    </xf>
    <xf numFmtId="0" fontId="7" fillId="3" borderId="8" xfId="3" applyFill="1" applyBorder="1" applyAlignment="1"/>
    <xf numFmtId="0" fontId="7" fillId="3" borderId="9" xfId="3" applyFill="1" applyBorder="1" applyAlignment="1"/>
    <xf numFmtId="0" fontId="19" fillId="3" borderId="8" xfId="3" applyFont="1" applyFill="1" applyBorder="1" applyAlignment="1" applyProtection="1">
      <protection locked="0"/>
    </xf>
    <xf numFmtId="0" fontId="19" fillId="3" borderId="9" xfId="3" applyFont="1" applyFill="1" applyBorder="1" applyAlignment="1" applyProtection="1">
      <protection locked="0"/>
    </xf>
    <xf numFmtId="0" fontId="7" fillId="3" borderId="2" xfId="3" applyFill="1" applyBorder="1" applyAlignment="1">
      <alignment horizontal="right"/>
    </xf>
    <xf numFmtId="0" fontId="7" fillId="3" borderId="0" xfId="3" applyFill="1" applyAlignment="1">
      <alignment horizontal="right"/>
    </xf>
    <xf numFmtId="165" fontId="19" fillId="3" borderId="4" xfId="3" applyNumberFormat="1" applyFont="1" applyFill="1" applyBorder="1" applyAlignment="1" applyProtection="1">
      <protection locked="0"/>
    </xf>
    <xf numFmtId="165" fontId="19" fillId="3" borderId="9" xfId="3" applyNumberFormat="1" applyFont="1" applyFill="1" applyBorder="1" applyAlignment="1" applyProtection="1">
      <protection locked="0"/>
    </xf>
    <xf numFmtId="166" fontId="19" fillId="3" borderId="4" xfId="3" applyNumberFormat="1" applyFont="1" applyFill="1" applyBorder="1" applyAlignment="1" applyProtection="1">
      <protection locked="0"/>
    </xf>
    <xf numFmtId="166" fontId="19" fillId="3" borderId="9" xfId="3" applyNumberFormat="1" applyFont="1" applyFill="1" applyBorder="1" applyAlignment="1" applyProtection="1">
      <protection locked="0"/>
    </xf>
    <xf numFmtId="4" fontId="19" fillId="3" borderId="4" xfId="3" applyNumberFormat="1" applyFont="1" applyFill="1" applyBorder="1" applyAlignment="1" applyProtection="1">
      <protection locked="0"/>
    </xf>
    <xf numFmtId="4" fontId="19" fillId="3" borderId="9" xfId="3" applyNumberFormat="1" applyFont="1" applyFill="1" applyBorder="1" applyAlignment="1" applyProtection="1">
      <protection locked="0"/>
    </xf>
    <xf numFmtId="4" fontId="19" fillId="3" borderId="4" xfId="3" applyNumberFormat="1" applyFont="1" applyFill="1" applyBorder="1" applyAlignment="1" applyProtection="1"/>
    <xf numFmtId="4" fontId="19" fillId="3" borderId="9" xfId="3" applyNumberFormat="1" applyFont="1" applyFill="1" applyBorder="1" applyAlignment="1" applyProtection="1"/>
    <xf numFmtId="0" fontId="13" fillId="3" borderId="0" xfId="2" applyFont="1" applyFill="1" applyAlignment="1" applyProtection="1">
      <alignment vertical="top"/>
      <protection locked="0"/>
    </xf>
    <xf numFmtId="0" fontId="7" fillId="3" borderId="0" xfId="3" applyFill="1" applyAlignment="1"/>
    <xf numFmtId="0" fontId="13" fillId="3" borderId="8" xfId="2" applyFill="1" applyBorder="1" applyAlignment="1" applyProtection="1">
      <alignment horizontal="left" vertical="top"/>
      <protection locked="0"/>
    </xf>
    <xf numFmtId="0" fontId="7" fillId="3" borderId="9" xfId="3" applyFill="1" applyBorder="1" applyAlignment="1" applyProtection="1">
      <alignment horizontal="left" vertical="top"/>
      <protection locked="0"/>
    </xf>
    <xf numFmtId="0" fontId="7" fillId="3" borderId="4" xfId="3" applyFill="1" applyBorder="1" applyAlignment="1" applyProtection="1">
      <protection locked="0"/>
    </xf>
    <xf numFmtId="0" fontId="7" fillId="3" borderId="8" xfId="3" applyFill="1" applyBorder="1" applyAlignment="1" applyProtection="1">
      <protection locked="0"/>
    </xf>
    <xf numFmtId="0" fontId="7" fillId="3" borderId="9" xfId="3" applyFill="1" applyBorder="1" applyAlignment="1" applyProtection="1">
      <protection locked="0"/>
    </xf>
    <xf numFmtId="0" fontId="13" fillId="3" borderId="0" xfId="2" applyFill="1" applyAlignment="1" applyProtection="1">
      <protection locked="0"/>
    </xf>
    <xf numFmtId="0" fontId="19" fillId="3" borderId="0" xfId="3" applyFont="1" applyFill="1" applyBorder="1" applyAlignment="1" applyProtection="1"/>
    <xf numFmtId="0" fontId="16" fillId="3" borderId="0" xfId="2" applyFont="1" applyFill="1" applyAlignment="1" applyProtection="1"/>
    <xf numFmtId="0" fontId="16" fillId="3" borderId="0" xfId="2" applyFont="1" applyFill="1" applyBorder="1" applyAlignment="1" applyProtection="1"/>
    <xf numFmtId="7" fontId="19" fillId="3" borderId="0" xfId="4" applyNumberFormat="1" applyFont="1" applyFill="1" applyBorder="1" applyAlignment="1" applyProtection="1">
      <protection locked="0"/>
    </xf>
    <xf numFmtId="4" fontId="19" fillId="3" borderId="20" xfId="3" applyNumberFormat="1" applyFont="1" applyFill="1" applyBorder="1" applyAlignment="1" applyProtection="1"/>
    <xf numFmtId="4" fontId="19" fillId="3" borderId="21" xfId="3" applyNumberFormat="1" applyFont="1" applyFill="1" applyBorder="1" applyAlignment="1" applyProtection="1"/>
    <xf numFmtId="0" fontId="13" fillId="3" borderId="0" xfId="2" applyFill="1" applyAlignment="1" applyProtection="1"/>
    <xf numFmtId="4" fontId="19" fillId="3" borderId="20" xfId="3" applyNumberFormat="1" applyFont="1" applyFill="1" applyBorder="1" applyAlignment="1"/>
    <xf numFmtId="4" fontId="19" fillId="3" borderId="21" xfId="3" applyNumberFormat="1" applyFont="1" applyFill="1" applyBorder="1" applyAlignment="1"/>
    <xf numFmtId="0" fontId="15" fillId="3" borderId="2" xfId="3" applyFont="1" applyFill="1" applyBorder="1" applyAlignment="1">
      <alignment horizontal="center" wrapText="1"/>
    </xf>
    <xf numFmtId="0" fontId="7" fillId="3" borderId="22" xfId="3" applyFill="1" applyBorder="1" applyAlignment="1">
      <alignment wrapText="1"/>
    </xf>
    <xf numFmtId="0" fontId="9" fillId="3" borderId="6" xfId="5" applyFont="1" applyFill="1" applyBorder="1" applyAlignment="1">
      <alignment vertical="top" wrapText="1"/>
    </xf>
    <xf numFmtId="0" fontId="6" fillId="3" borderId="6" xfId="5" applyFill="1" applyBorder="1" applyAlignment="1">
      <alignment vertical="top"/>
    </xf>
    <xf numFmtId="0" fontId="6" fillId="3" borderId="0" xfId="5" applyFill="1" applyAlignment="1">
      <alignment vertical="top"/>
    </xf>
    <xf numFmtId="0" fontId="19" fillId="3" borderId="4" xfId="5" applyNumberFormat="1" applyFont="1" applyFill="1" applyBorder="1" applyAlignment="1" applyProtection="1">
      <protection locked="0"/>
    </xf>
    <xf numFmtId="0" fontId="19" fillId="3" borderId="8" xfId="5" applyNumberFormat="1" applyFont="1" applyFill="1" applyBorder="1" applyAlignment="1" applyProtection="1">
      <protection locked="0"/>
    </xf>
    <xf numFmtId="0" fontId="19" fillId="3" borderId="9" xfId="5" applyNumberFormat="1" applyFont="1" applyFill="1" applyBorder="1" applyAlignment="1" applyProtection="1">
      <protection locked="0"/>
    </xf>
    <xf numFmtId="0" fontId="19" fillId="3" borderId="4" xfId="5" applyFont="1" applyFill="1" applyBorder="1" applyAlignment="1" applyProtection="1">
      <protection locked="0"/>
    </xf>
    <xf numFmtId="0" fontId="19" fillId="3" borderId="8" xfId="5" applyFont="1" applyFill="1" applyBorder="1" applyAlignment="1" applyProtection="1">
      <protection locked="0"/>
    </xf>
    <xf numFmtId="0" fontId="19" fillId="3" borderId="9" xfId="5" applyFont="1" applyFill="1" applyBorder="1" applyAlignment="1" applyProtection="1">
      <protection locked="0"/>
    </xf>
    <xf numFmtId="0" fontId="6" fillId="3" borderId="4" xfId="5" applyFill="1" applyBorder="1" applyAlignment="1" applyProtection="1">
      <protection locked="0"/>
    </xf>
    <xf numFmtId="0" fontId="6" fillId="3" borderId="9" xfId="5" applyFill="1" applyBorder="1" applyAlignment="1" applyProtection="1">
      <protection locked="0"/>
    </xf>
    <xf numFmtId="0" fontId="6" fillId="3" borderId="0" xfId="5" applyFill="1" applyAlignment="1">
      <alignment horizontal="right"/>
    </xf>
    <xf numFmtId="0" fontId="6" fillId="3" borderId="23" xfId="5" applyFill="1" applyBorder="1" applyAlignment="1">
      <alignment horizontal="right"/>
    </xf>
    <xf numFmtId="0" fontId="2" fillId="3" borderId="4" xfId="5" applyFont="1" applyFill="1" applyBorder="1" applyAlignment="1" applyProtection="1">
      <protection locked="0"/>
    </xf>
    <xf numFmtId="0" fontId="6" fillId="3" borderId="8" xfId="5" applyFill="1" applyBorder="1" applyAlignment="1" applyProtection="1">
      <protection locked="0"/>
    </xf>
    <xf numFmtId="0" fontId="6" fillId="3" borderId="2" xfId="5" applyFill="1" applyBorder="1" applyAlignment="1">
      <alignment horizontal="right"/>
    </xf>
    <xf numFmtId="165" fontId="19" fillId="3" borderId="4" xfId="5" applyNumberFormat="1" applyFont="1" applyFill="1" applyBorder="1" applyAlignment="1" applyProtection="1">
      <protection locked="0"/>
    </xf>
    <xf numFmtId="165" fontId="19" fillId="3" borderId="9" xfId="5" applyNumberFormat="1" applyFont="1" applyFill="1" applyBorder="1" applyAlignment="1" applyProtection="1">
      <protection locked="0"/>
    </xf>
    <xf numFmtId="166" fontId="19" fillId="3" borderId="4" xfId="5" applyNumberFormat="1" applyFont="1" applyFill="1" applyBorder="1" applyAlignment="1" applyProtection="1">
      <protection locked="0"/>
    </xf>
    <xf numFmtId="166" fontId="19" fillId="3" borderId="9" xfId="5" applyNumberFormat="1" applyFont="1" applyFill="1" applyBorder="1" applyAlignment="1" applyProtection="1">
      <protection locked="0"/>
    </xf>
    <xf numFmtId="165" fontId="6" fillId="3" borderId="9" xfId="5" applyNumberFormat="1" applyFill="1" applyBorder="1" applyAlignment="1" applyProtection="1">
      <protection locked="0"/>
    </xf>
    <xf numFmtId="0" fontId="6" fillId="3" borderId="9" xfId="5" applyFill="1" applyBorder="1" applyAlignment="1"/>
    <xf numFmtId="16" fontId="8" fillId="3" borderId="4" xfId="5" applyNumberFormat="1" applyFont="1" applyFill="1" applyBorder="1" applyAlignment="1" applyProtection="1">
      <protection locked="0"/>
    </xf>
    <xf numFmtId="0" fontId="8" fillId="3" borderId="9" xfId="5" applyFont="1" applyFill="1" applyBorder="1" applyAlignment="1" applyProtection="1">
      <protection locked="0"/>
    </xf>
    <xf numFmtId="0" fontId="6" fillId="3" borderId="5" xfId="5" applyFill="1" applyBorder="1" applyAlignment="1">
      <alignment horizontal="center"/>
    </xf>
    <xf numFmtId="0" fontId="6" fillId="3" borderId="6" xfId="5" applyFill="1" applyBorder="1" applyAlignment="1">
      <alignment horizontal="center"/>
    </xf>
    <xf numFmtId="0" fontId="6" fillId="3" borderId="7" xfId="5" applyFill="1" applyBorder="1" applyAlignment="1">
      <alignment horizontal="center"/>
    </xf>
    <xf numFmtId="0" fontId="6" fillId="3" borderId="5" xfId="5" applyFill="1" applyBorder="1" applyAlignment="1">
      <alignment horizontal="center" wrapText="1"/>
    </xf>
    <xf numFmtId="0" fontId="6" fillId="3" borderId="7" xfId="5" applyFill="1" applyBorder="1" applyAlignment="1">
      <alignment wrapText="1"/>
    </xf>
    <xf numFmtId="0" fontId="6" fillId="3" borderId="12" xfId="5" applyFill="1" applyBorder="1" applyAlignment="1">
      <alignment wrapText="1"/>
    </xf>
    <xf numFmtId="0" fontId="6" fillId="3" borderId="13" xfId="5" applyFill="1" applyBorder="1" applyAlignment="1">
      <alignment wrapText="1"/>
    </xf>
    <xf numFmtId="0" fontId="6" fillId="3" borderId="12" xfId="5" applyFill="1" applyBorder="1" applyAlignment="1">
      <alignment horizontal="center"/>
    </xf>
    <xf numFmtId="0" fontId="6" fillId="3" borderId="1" xfId="5" applyFill="1" applyBorder="1" applyAlignment="1">
      <alignment horizontal="center"/>
    </xf>
    <xf numFmtId="0" fontId="6" fillId="3" borderId="13" xfId="5" applyFill="1" applyBorder="1" applyAlignment="1">
      <alignment horizontal="center"/>
    </xf>
    <xf numFmtId="0" fontId="3" fillId="3" borderId="4" xfId="5" applyFont="1" applyFill="1" applyBorder="1" applyAlignment="1" applyProtection="1">
      <protection locked="0"/>
    </xf>
    <xf numFmtId="0" fontId="6" fillId="3" borderId="4" xfId="5" applyFill="1" applyBorder="1" applyAlignment="1"/>
    <xf numFmtId="0" fontId="6" fillId="3" borderId="8" xfId="5" applyFill="1" applyBorder="1" applyAlignment="1"/>
    <xf numFmtId="0" fontId="6" fillId="3" borderId="0" xfId="5" applyFill="1" applyBorder="1" applyAlignment="1">
      <alignment horizontal="right"/>
    </xf>
    <xf numFmtId="0" fontId="9" fillId="3" borderId="0" xfId="5" applyFont="1" applyFill="1" applyAlignment="1">
      <alignment vertical="top" wrapText="1"/>
    </xf>
    <xf numFmtId="0" fontId="11" fillId="3" borderId="0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23" fillId="3" borderId="0" xfId="5" applyFont="1" applyFill="1" applyAlignment="1">
      <alignment horizontal="center"/>
    </xf>
    <xf numFmtId="0" fontId="6" fillId="3" borderId="4" xfId="5" applyNumberFormat="1" applyFill="1" applyBorder="1" applyAlignment="1" applyProtection="1">
      <protection locked="0"/>
    </xf>
    <xf numFmtId="0" fontId="6" fillId="3" borderId="8" xfId="5" applyNumberFormat="1" applyFill="1" applyBorder="1" applyAlignment="1" applyProtection="1">
      <protection locked="0"/>
    </xf>
    <xf numFmtId="0" fontId="6" fillId="3" borderId="9" xfId="5" applyNumberFormat="1" applyFill="1" applyBorder="1" applyAlignment="1" applyProtection="1">
      <protection locked="0"/>
    </xf>
    <xf numFmtId="0" fontId="5" fillId="3" borderId="4" xfId="5" applyFont="1" applyFill="1" applyBorder="1" applyAlignment="1" applyProtection="1">
      <protection locked="0"/>
    </xf>
    <xf numFmtId="0" fontId="0" fillId="0" borderId="6" xfId="0" applyBorder="1" applyAlignment="1">
      <alignment horizontal="right" wrapText="1"/>
    </xf>
    <xf numFmtId="0" fontId="0" fillId="0" borderId="6" xfId="0" applyBorder="1" applyAlignment="1">
      <alignment horizontal="right"/>
    </xf>
    <xf numFmtId="0" fontId="19" fillId="0" borderId="4" xfId="0" applyFont="1" applyBorder="1" applyAlignment="1" applyProtection="1">
      <protection locked="0"/>
    </xf>
    <xf numFmtId="0" fontId="19" fillId="0" borderId="8" xfId="0" applyFont="1" applyBorder="1" applyAlignment="1" applyProtection="1">
      <protection locked="0"/>
    </xf>
    <xf numFmtId="0" fontId="19" fillId="0" borderId="9" xfId="0" applyFont="1" applyBorder="1" applyAlignment="1" applyProtection="1">
      <protection locked="0"/>
    </xf>
    <xf numFmtId="165" fontId="19" fillId="0" borderId="4" xfId="0" applyNumberFormat="1" applyFont="1" applyBorder="1" applyAlignment="1" applyProtection="1">
      <protection locked="0"/>
    </xf>
    <xf numFmtId="165" fontId="19" fillId="0" borderId="9" xfId="0" applyNumberFormat="1" applyFont="1" applyBorder="1" applyAlignment="1" applyProtection="1">
      <protection locked="0"/>
    </xf>
    <xf numFmtId="0" fontId="13" fillId="0" borderId="8" xfId="2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166" fontId="19" fillId="0" borderId="4" xfId="0" applyNumberFormat="1" applyFont="1" applyBorder="1" applyAlignment="1" applyProtection="1">
      <protection locked="0"/>
    </xf>
    <xf numFmtId="166" fontId="19" fillId="0" borderId="9" xfId="0" applyNumberFormat="1" applyFont="1" applyBorder="1" applyAlignment="1" applyProtection="1"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9" fillId="0" borderId="4" xfId="0" applyFont="1" applyBorder="1" applyAlignment="1" applyProtection="1">
      <alignment horizontal="left"/>
      <protection locked="0"/>
    </xf>
    <xf numFmtId="0" fontId="19" fillId="0" borderId="8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4" fontId="19" fillId="0" borderId="20" xfId="0" applyNumberFormat="1" applyFont="1" applyBorder="1" applyAlignment="1" applyProtection="1"/>
    <xf numFmtId="4" fontId="19" fillId="0" borderId="21" xfId="0" applyNumberFormat="1" applyFont="1" applyBorder="1" applyAlignment="1" applyProtection="1"/>
    <xf numFmtId="4" fontId="19" fillId="0" borderId="4" xfId="0" applyNumberFormat="1" applyFont="1" applyBorder="1" applyAlignment="1" applyProtection="1"/>
    <xf numFmtId="4" fontId="19" fillId="0" borderId="9" xfId="0" applyNumberFormat="1" applyFont="1" applyBorder="1" applyAlignment="1" applyProtection="1"/>
    <xf numFmtId="4" fontId="19" fillId="0" borderId="4" xfId="0" applyNumberFormat="1" applyFont="1" applyBorder="1" applyAlignment="1" applyProtection="1">
      <protection locked="0"/>
    </xf>
    <xf numFmtId="4" fontId="19" fillId="0" borderId="9" xfId="0" applyNumberFormat="1" applyFont="1" applyBorder="1" applyAlignment="1" applyProtection="1">
      <protection locked="0"/>
    </xf>
    <xf numFmtId="44" fontId="19" fillId="0" borderId="20" xfId="1" applyFont="1" applyBorder="1" applyAlignment="1" applyProtection="1">
      <protection locked="0"/>
    </xf>
    <xf numFmtId="44" fontId="19" fillId="0" borderId="21" xfId="1" applyFont="1" applyBorder="1" applyAlignment="1" applyProtection="1">
      <protection locked="0"/>
    </xf>
    <xf numFmtId="0" fontId="15" fillId="0" borderId="24" xfId="0" applyFont="1" applyBorder="1" applyAlignment="1">
      <alignment horizontal="left" vertical="top" wrapText="1" indent="1"/>
    </xf>
    <xf numFmtId="0" fontId="15" fillId="0" borderId="25" xfId="0" applyFont="1" applyBorder="1" applyAlignment="1">
      <alignment horizontal="left" vertical="top" wrapText="1" indent="1"/>
    </xf>
    <xf numFmtId="0" fontId="15" fillId="0" borderId="2" xfId="0" applyFont="1" applyBorder="1" applyAlignment="1">
      <alignment horizontal="left" vertical="top" wrapText="1" indent="1"/>
    </xf>
    <xf numFmtId="0" fontId="15" fillId="0" borderId="0" xfId="0" applyFont="1" applyAlignment="1">
      <alignment horizontal="left" vertical="top" wrapText="1" indent="1"/>
    </xf>
    <xf numFmtId="0" fontId="15" fillId="0" borderId="2" xfId="0" applyFont="1" applyFill="1" applyBorder="1" applyAlignment="1">
      <alignment horizontal="left" vertical="top" wrapText="1" indent="1"/>
    </xf>
    <xf numFmtId="0" fontId="0" fillId="0" borderId="0" xfId="0"/>
    <xf numFmtId="0" fontId="0" fillId="0" borderId="2" xfId="0" applyBorder="1"/>
    <xf numFmtId="0" fontId="15" fillId="0" borderId="22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3" fillId="0" borderId="0" xfId="2" applyFont="1" applyAlignment="1" applyProtection="1">
      <alignment vertical="top"/>
      <protection locked="0"/>
    </xf>
    <xf numFmtId="0" fontId="0" fillId="0" borderId="0" xfId="0" applyAlignment="1"/>
    <xf numFmtId="0" fontId="0" fillId="0" borderId="9" xfId="0" applyBorder="1" applyAlignment="1"/>
    <xf numFmtId="44" fontId="0" fillId="0" borderId="21" xfId="1" applyFont="1" applyBorder="1"/>
    <xf numFmtId="0" fontId="16" fillId="0" borderId="0" xfId="2" applyFont="1" applyAlignment="1" applyProtection="1"/>
    <xf numFmtId="0" fontId="16" fillId="0" borderId="0" xfId="2" applyFont="1" applyBorder="1" applyAlignment="1" applyProtection="1"/>
    <xf numFmtId="0" fontId="13" fillId="0" borderId="0" xfId="2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23" xfId="0" applyBorder="1" applyAlignment="1">
      <alignment horizontal="right"/>
    </xf>
    <xf numFmtId="0" fontId="21" fillId="0" borderId="4" xfId="0" applyFont="1" applyBorder="1" applyAlignment="1" applyProtection="1">
      <protection locked="0"/>
    </xf>
    <xf numFmtId="0" fontId="21" fillId="0" borderId="9" xfId="0" applyFont="1" applyBorder="1" applyAlignment="1" applyProtection="1">
      <protection locked="0"/>
    </xf>
    <xf numFmtId="165" fontId="0" fillId="0" borderId="9" xfId="0" applyNumberFormat="1" applyBorder="1" applyAlignment="1" applyProtection="1">
      <protection locked="0"/>
    </xf>
    <xf numFmtId="0" fontId="19" fillId="0" borderId="4" xfId="0" applyNumberFormat="1" applyFont="1" applyBorder="1" applyAlignment="1" applyProtection="1">
      <protection locked="0"/>
    </xf>
    <xf numFmtId="0" fontId="19" fillId="0" borderId="8" xfId="0" applyNumberFormat="1" applyFont="1" applyBorder="1" applyAlignment="1" applyProtection="1">
      <protection locked="0"/>
    </xf>
    <xf numFmtId="0" fontId="19" fillId="0" borderId="9" xfId="0" applyNumberFormat="1" applyFont="1" applyBorder="1" applyAlignment="1" applyProtection="1">
      <protection locked="0"/>
    </xf>
    <xf numFmtId="0" fontId="1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9" fillId="0" borderId="6" xfId="0" applyFont="1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4" xfId="0" applyFill="1" applyBorder="1" applyAlignment="1"/>
    <xf numFmtId="0" fontId="0" fillId="2" borderId="8" xfId="0" applyFill="1" applyBorder="1" applyAlignment="1"/>
    <xf numFmtId="0" fontId="0" fillId="2" borderId="9" xfId="0" applyFill="1" applyBorder="1" applyAlignment="1"/>
    <xf numFmtId="0" fontId="9" fillId="0" borderId="0" xfId="0" applyFont="1" applyAlignment="1">
      <alignment vertical="top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</cellXfs>
  <cellStyles count="7">
    <cellStyle name="Currency" xfId="1" builtinId="4"/>
    <cellStyle name="Currency 2" xfId="4" xr:uid="{00000000-0005-0000-0000-000001000000}"/>
    <cellStyle name="Currency 3" xfId="6" xr:uid="{00000000-0005-0000-0000-000002000000}"/>
    <cellStyle name="Hyperlink" xfId="2" builtinId="8"/>
    <cellStyle name="Normal" xfId="0" builtinId="0"/>
    <cellStyle name="Normal 2" xfId="3" xr:uid="{00000000-0005-0000-0000-000005000000}"/>
    <cellStyle name="Normal 3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Radio" checked="Checked" firstButton="1" fmlaLink="$J$49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Radio" checked="Checked" firstButton="1" fmlaLink="$J$50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3175</xdr:rowOff>
    </xdr:from>
    <xdr:to>
      <xdr:col>2</xdr:col>
      <xdr:colOff>527050</xdr:colOff>
      <xdr:row>3</xdr:row>
      <xdr:rowOff>60325</xdr:rowOff>
    </xdr:to>
    <xdr:pic>
      <xdr:nvPicPr>
        <xdr:cNvPr id="2" name="Picture 1" descr="um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3175"/>
          <a:ext cx="17145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35</xdr:row>
          <xdr:rowOff>57150</xdr:rowOff>
        </xdr:from>
        <xdr:to>
          <xdr:col>6</xdr:col>
          <xdr:colOff>123825</xdr:colOff>
          <xdr:row>37</xdr:row>
          <xdr:rowOff>85725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 State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133350</xdr:colOff>
          <xdr:row>35</xdr:row>
          <xdr:rowOff>57150</xdr:rowOff>
        </xdr:from>
        <xdr:to>
          <xdr:col>7</xdr:col>
          <xdr:colOff>266700</xdr:colOff>
          <xdr:row>37</xdr:row>
          <xdr:rowOff>85725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 of State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</xdr:row>
          <xdr:rowOff>66675</xdr:rowOff>
        </xdr:from>
        <xdr:to>
          <xdr:col>4</xdr:col>
          <xdr:colOff>104775</xdr:colOff>
          <xdr:row>2</xdr:row>
          <xdr:rowOff>133350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</xdr:row>
          <xdr:rowOff>66675</xdr:rowOff>
        </xdr:from>
        <xdr:to>
          <xdr:col>6</xdr:col>
          <xdr:colOff>114300</xdr:colOff>
          <xdr:row>2</xdr:row>
          <xdr:rowOff>133350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28575</xdr:rowOff>
        </xdr:from>
        <xdr:to>
          <xdr:col>7</xdr:col>
          <xdr:colOff>304800</xdr:colOff>
          <xdr:row>23</xdr:row>
          <xdr:rowOff>85725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22</xdr:row>
          <xdr:rowOff>28575</xdr:rowOff>
        </xdr:from>
        <xdr:to>
          <xdr:col>8</xdr:col>
          <xdr:colOff>161925</xdr:colOff>
          <xdr:row>23</xdr:row>
          <xdr:rowOff>85725</xdr:rowOff>
        </xdr:to>
        <xdr:sp macro="" textlink="">
          <xdr:nvSpPr>
            <xdr:cNvPr id="5126" name="Option 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23</xdr:row>
          <xdr:rowOff>9525</xdr:rowOff>
        </xdr:from>
        <xdr:to>
          <xdr:col>10</xdr:col>
          <xdr:colOff>304800</xdr:colOff>
          <xdr:row>23</xdr:row>
          <xdr:rowOff>314325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21</xdr:row>
          <xdr:rowOff>66675</xdr:rowOff>
        </xdr:from>
        <xdr:to>
          <xdr:col>8</xdr:col>
          <xdr:colOff>209550</xdr:colOff>
          <xdr:row>23</xdr:row>
          <xdr:rowOff>38100</xdr:rowOff>
        </xdr:to>
        <xdr:sp macro="" textlink="">
          <xdr:nvSpPr>
            <xdr:cNvPr id="5128" name="Group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14500" cy="676275"/>
    <xdr:pic>
      <xdr:nvPicPr>
        <xdr:cNvPr id="2" name="Picture 12" descr="um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714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</xdr:row>
          <xdr:rowOff>114300</xdr:rowOff>
        </xdr:from>
        <xdr:to>
          <xdr:col>3</xdr:col>
          <xdr:colOff>295275</xdr:colOff>
          <xdr:row>2</xdr:row>
          <xdr:rowOff>142875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</xdr:row>
          <xdr:rowOff>114300</xdr:rowOff>
        </xdr:from>
        <xdr:to>
          <xdr:col>5</xdr:col>
          <xdr:colOff>142875</xdr:colOff>
          <xdr:row>2</xdr:row>
          <xdr:rowOff>142875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</xdr:col>
      <xdr:colOff>514350</xdr:colOff>
      <xdr:row>3</xdr:row>
      <xdr:rowOff>66675</xdr:rowOff>
    </xdr:to>
    <xdr:pic>
      <xdr:nvPicPr>
        <xdr:cNvPr id="3147" name="Picture 1" descr="umlogo">
          <a:extLst>
            <a:ext uri="{FF2B5EF4-FFF2-40B4-BE49-F238E27FC236}">
              <a16:creationId xmlns:a16="http://schemas.microsoft.com/office/drawing/2014/main" id="{00000000-0008-0000-0200-00004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525"/>
          <a:ext cx="18573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266700</xdr:colOff>
          <xdr:row>41</xdr:row>
          <xdr:rowOff>28575</xdr:rowOff>
        </xdr:from>
        <xdr:to>
          <xdr:col>3</xdr:col>
          <xdr:colOff>390525</xdr:colOff>
          <xdr:row>42</xdr:row>
          <xdr:rowOff>66675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 State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371475</xdr:colOff>
          <xdr:row>41</xdr:row>
          <xdr:rowOff>47625</xdr:rowOff>
        </xdr:from>
        <xdr:to>
          <xdr:col>5</xdr:col>
          <xdr:colOff>95250</xdr:colOff>
          <xdr:row>42</xdr:row>
          <xdr:rowOff>28575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 of State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161925</xdr:colOff>
          <xdr:row>41</xdr:row>
          <xdr:rowOff>47625</xdr:rowOff>
        </xdr:from>
        <xdr:to>
          <xdr:col>6</xdr:col>
          <xdr:colOff>371475</xdr:colOff>
          <xdr:row>42</xdr:row>
          <xdr:rowOff>38100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Foreign/Other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</xdr:row>
          <xdr:rowOff>66675</xdr:rowOff>
        </xdr:from>
        <xdr:to>
          <xdr:col>4</xdr:col>
          <xdr:colOff>142875</xdr:colOff>
          <xdr:row>3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</xdr:row>
          <xdr:rowOff>66675</xdr:rowOff>
        </xdr:from>
        <xdr:to>
          <xdr:col>5</xdr:col>
          <xdr:colOff>352425</xdr:colOff>
          <xdr:row>3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</xdr:row>
          <xdr:rowOff>66675</xdr:rowOff>
        </xdr:from>
        <xdr:to>
          <xdr:col>7</xdr:col>
          <xdr:colOff>171450</xdr:colOff>
          <xdr:row>3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26</xdr:row>
          <xdr:rowOff>28575</xdr:rowOff>
        </xdr:from>
        <xdr:to>
          <xdr:col>7</xdr:col>
          <xdr:colOff>381000</xdr:colOff>
          <xdr:row>27</xdr:row>
          <xdr:rowOff>9525</xdr:rowOff>
        </xdr:to>
        <xdr:sp macro="" textlink="">
          <xdr:nvSpPr>
            <xdr:cNvPr id="3080" name="Option Butto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26</xdr:row>
          <xdr:rowOff>28575</xdr:rowOff>
        </xdr:from>
        <xdr:to>
          <xdr:col>8</xdr:col>
          <xdr:colOff>123825</xdr:colOff>
          <xdr:row>27</xdr:row>
          <xdr:rowOff>9525</xdr:rowOff>
        </xdr:to>
        <xdr:sp macro="" textlink="">
          <xdr:nvSpPr>
            <xdr:cNvPr id="3081" name="Option 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27</xdr:row>
          <xdr:rowOff>0</xdr:rowOff>
        </xdr:from>
        <xdr:to>
          <xdr:col>10</xdr:col>
          <xdr:colOff>285750</xdr:colOff>
          <xdr:row>28</xdr:row>
          <xdr:rowOff>47625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25</xdr:row>
          <xdr:rowOff>66675</xdr:rowOff>
        </xdr:from>
        <xdr:to>
          <xdr:col>8</xdr:col>
          <xdr:colOff>133350</xdr:colOff>
          <xdr:row>27</xdr:row>
          <xdr:rowOff>28575</xdr:rowOff>
        </xdr:to>
        <xdr:sp macro="" textlink="">
          <xdr:nvSpPr>
            <xdr:cNvPr id="3083" name="Group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2</xdr:col>
      <xdr:colOff>523875</xdr:colOff>
      <xdr:row>2</xdr:row>
      <xdr:rowOff>161925</xdr:rowOff>
    </xdr:to>
    <xdr:pic>
      <xdr:nvPicPr>
        <xdr:cNvPr id="4175" name="Picture 7" descr="umlogo">
          <a:extLst>
            <a:ext uri="{FF2B5EF4-FFF2-40B4-BE49-F238E27FC236}">
              <a16:creationId xmlns:a16="http://schemas.microsoft.com/office/drawing/2014/main" id="{00000000-0008-0000-0300-00004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9050"/>
          <a:ext cx="17145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</xdr:row>
          <xdr:rowOff>114300</xdr:rowOff>
        </xdr:from>
        <xdr:to>
          <xdr:col>3</xdr:col>
          <xdr:colOff>76200</xdr:colOff>
          <xdr:row>2</xdr:row>
          <xdr:rowOff>123825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</xdr:row>
          <xdr:rowOff>114300</xdr:rowOff>
        </xdr:from>
        <xdr:to>
          <xdr:col>4</xdr:col>
          <xdr:colOff>381000</xdr:colOff>
          <xdr:row>2</xdr:row>
          <xdr:rowOff>123825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</xdr:row>
          <xdr:rowOff>114300</xdr:rowOff>
        </xdr:from>
        <xdr:to>
          <xdr:col>6</xdr:col>
          <xdr:colOff>238125</xdr:colOff>
          <xdr:row>2</xdr:row>
          <xdr:rowOff>123825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3" Type="http://schemas.openxmlformats.org/officeDocument/2006/relationships/hyperlink" Target="http://www.facs.umt.edu/Transportation/VehicleRentalForm.aspx" TargetMode="Externa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2" Type="http://schemas.openxmlformats.org/officeDocument/2006/relationships/hyperlink" Target="http://www.gsa.gov/Portal/gsa/ep/contentView.do?contentId=17943&amp;contentType=GSA_BASIC" TargetMode="External"/><Relationship Id="rId1" Type="http://schemas.openxmlformats.org/officeDocument/2006/relationships/hyperlink" Target="http://www.discoveringmontana.com/doa/doatravel/travelmain.asp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3" Type="http://schemas.openxmlformats.org/officeDocument/2006/relationships/hyperlink" Target="http://www.facs.umt.edu/Transportation/VehicleRentalForm.aspx" TargetMode="Externa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2" Type="http://schemas.openxmlformats.org/officeDocument/2006/relationships/hyperlink" Target="http://www.gsa.gov/Portal/gsa/ep/contentView.do?contentId=17943&amp;contentType=GSA_BASIC" TargetMode="External"/><Relationship Id="rId16" Type="http://schemas.openxmlformats.org/officeDocument/2006/relationships/ctrlProp" Target="../ctrlProps/ctrlProp20.xml"/><Relationship Id="rId1" Type="http://schemas.openxmlformats.org/officeDocument/2006/relationships/hyperlink" Target="http://www.discoveringmontana.com/doa/doatravel/travelmain.asp" TargetMode="External"/><Relationship Id="rId6" Type="http://schemas.openxmlformats.org/officeDocument/2006/relationships/vmlDrawing" Target="../drawings/vmlDrawing3.vml"/><Relationship Id="rId11" Type="http://schemas.openxmlformats.org/officeDocument/2006/relationships/ctrlProp" Target="../ctrlProps/ctrlProp15.xml"/><Relationship Id="rId5" Type="http://schemas.openxmlformats.org/officeDocument/2006/relationships/drawing" Target="../drawings/drawing3.xml"/><Relationship Id="rId15" Type="http://schemas.openxmlformats.org/officeDocument/2006/relationships/ctrlProp" Target="../ctrlProps/ctrlProp19.xml"/><Relationship Id="rId10" Type="http://schemas.openxmlformats.org/officeDocument/2006/relationships/ctrlProp" Target="../ctrlProps/ctrlProp14.xml"/><Relationship Id="rId4" Type="http://schemas.openxmlformats.org/officeDocument/2006/relationships/printerSettings" Target="../printerSettings/printerSettings3.bin"/><Relationship Id="rId9" Type="http://schemas.openxmlformats.org/officeDocument/2006/relationships/ctrlProp" Target="../ctrlProps/ctrlProp13.xml"/><Relationship Id="rId14" Type="http://schemas.openxmlformats.org/officeDocument/2006/relationships/ctrlProp" Target="../ctrlProps/ctrlProp1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A54"/>
  <sheetViews>
    <sheetView topLeftCell="A22" workbookViewId="0">
      <selection activeCell="L33" sqref="L33"/>
    </sheetView>
  </sheetViews>
  <sheetFormatPr defaultColWidth="8.7109375" defaultRowHeight="15" x14ac:dyDescent="0.25"/>
  <cols>
    <col min="1" max="1" width="16.5703125" style="100" bestFit="1" customWidth="1"/>
    <col min="2" max="6" width="8.7109375" style="100"/>
    <col min="7" max="7" width="7.85546875" style="100" customWidth="1"/>
    <col min="8" max="8" width="10.85546875" style="100" customWidth="1"/>
    <col min="9" max="10" width="8.7109375" style="100"/>
    <col min="11" max="11" width="13.28515625" style="100" bestFit="1" customWidth="1"/>
    <col min="12" max="12" width="12.85546875" style="100" customWidth="1"/>
    <col min="13" max="53" width="8.7109375" style="207"/>
    <col min="54" max="16384" width="8.7109375" style="100"/>
  </cols>
  <sheetData>
    <row r="1" spans="1:13" x14ac:dyDescent="0.25">
      <c r="D1" s="208" t="s">
        <v>112</v>
      </c>
      <c r="E1" s="208"/>
      <c r="F1" s="208"/>
      <c r="G1" s="208"/>
      <c r="H1" s="208"/>
      <c r="I1" s="209"/>
      <c r="J1" s="101"/>
      <c r="K1" s="101"/>
      <c r="L1" s="101"/>
    </row>
    <row r="2" spans="1:13" x14ac:dyDescent="0.25">
      <c r="D2" s="208"/>
      <c r="E2" s="208"/>
      <c r="F2" s="208"/>
      <c r="G2" s="208"/>
      <c r="H2" s="208"/>
      <c r="I2" s="209"/>
      <c r="J2" s="210" t="s">
        <v>0</v>
      </c>
      <c r="K2" s="211"/>
      <c r="L2" s="211"/>
    </row>
    <row r="3" spans="1:13" x14ac:dyDescent="0.25">
      <c r="D3" s="208"/>
      <c r="E3" s="208"/>
      <c r="F3" s="208"/>
      <c r="G3" s="208"/>
      <c r="H3" s="208"/>
      <c r="I3" s="209"/>
      <c r="J3" s="102"/>
      <c r="K3" s="102"/>
      <c r="L3" s="102"/>
    </row>
    <row r="6" spans="1:13" ht="15.75" x14ac:dyDescent="0.25">
      <c r="A6" s="100" t="s">
        <v>1</v>
      </c>
      <c r="C6" s="100" t="s">
        <v>2</v>
      </c>
      <c r="D6" s="212"/>
      <c r="E6" s="213"/>
      <c r="F6" s="213"/>
      <c r="G6" s="213"/>
      <c r="H6" s="214"/>
    </row>
    <row r="8" spans="1:13" ht="15.75" x14ac:dyDescent="0.25">
      <c r="A8" s="215" t="s">
        <v>121</v>
      </c>
      <c r="B8" s="217"/>
      <c r="C8" s="218"/>
      <c r="D8" s="218"/>
      <c r="E8" s="218"/>
      <c r="F8" s="219"/>
      <c r="G8" s="217"/>
      <c r="H8" s="218"/>
      <c r="I8" s="218"/>
      <c r="J8" s="218"/>
      <c r="K8" s="218"/>
      <c r="L8" s="219"/>
    </row>
    <row r="9" spans="1:13" x14ac:dyDescent="0.25">
      <c r="A9" s="216"/>
    </row>
    <row r="10" spans="1:13" ht="15.75" x14ac:dyDescent="0.25">
      <c r="A10" s="100" t="s">
        <v>5</v>
      </c>
      <c r="B10" s="217"/>
      <c r="C10" s="220"/>
      <c r="D10" s="220"/>
      <c r="E10" s="220"/>
      <c r="F10" s="220"/>
      <c r="G10" s="220"/>
      <c r="H10" s="220"/>
      <c r="I10" s="220"/>
      <c r="J10" s="220"/>
      <c r="K10" s="220"/>
      <c r="L10" s="221"/>
    </row>
    <row r="12" spans="1:13" ht="15.75" x14ac:dyDescent="0.25">
      <c r="A12" s="100" t="s">
        <v>6</v>
      </c>
      <c r="C12" s="217"/>
      <c r="D12" s="220"/>
      <c r="E12" s="221"/>
      <c r="F12" s="222" t="s">
        <v>7</v>
      </c>
      <c r="G12" s="223"/>
      <c r="H12" s="217"/>
      <c r="I12" s="220"/>
      <c r="J12" s="220"/>
      <c r="K12" s="220"/>
      <c r="L12" s="221"/>
    </row>
    <row r="14" spans="1:13" ht="15.75" x14ac:dyDescent="0.25">
      <c r="A14" s="100" t="s">
        <v>8</v>
      </c>
      <c r="C14" s="224"/>
      <c r="D14" s="225"/>
      <c r="E14" s="102" t="s">
        <v>9</v>
      </c>
      <c r="F14" s="226"/>
      <c r="G14" s="227"/>
      <c r="H14" s="186" t="s">
        <v>10</v>
      </c>
      <c r="I14" s="224"/>
      <c r="J14" s="225"/>
      <c r="K14" s="102" t="s">
        <v>9</v>
      </c>
      <c r="L14" s="135"/>
      <c r="M14" s="206"/>
    </row>
    <row r="15" spans="1:13" x14ac:dyDescent="0.25">
      <c r="F15" s="120" t="s">
        <v>91</v>
      </c>
      <c r="L15" s="120" t="s">
        <v>91</v>
      </c>
    </row>
    <row r="16" spans="1:13" x14ac:dyDescent="0.25">
      <c r="A16" s="105" t="s">
        <v>11</v>
      </c>
      <c r="F16" s="105" t="s">
        <v>27</v>
      </c>
    </row>
    <row r="17" spans="1:12" ht="15.75" x14ac:dyDescent="0.25">
      <c r="A17" s="100" t="s">
        <v>12</v>
      </c>
      <c r="B17" s="102" t="s">
        <v>26</v>
      </c>
      <c r="C17" s="228"/>
      <c r="D17" s="229"/>
      <c r="F17" s="217"/>
      <c r="G17" s="220"/>
      <c r="H17" s="220"/>
      <c r="I17" s="220"/>
      <c r="J17" s="220"/>
      <c r="K17" s="220"/>
      <c r="L17" s="221"/>
    </row>
    <row r="18" spans="1:12" x14ac:dyDescent="0.25">
      <c r="B18" s="102"/>
      <c r="F18" s="120" t="s">
        <v>110</v>
      </c>
      <c r="L18" s="120" t="s">
        <v>111</v>
      </c>
    </row>
    <row r="19" spans="1:12" ht="18" x14ac:dyDescent="0.25">
      <c r="A19" s="100" t="s">
        <v>13</v>
      </c>
      <c r="B19" s="102" t="s">
        <v>26</v>
      </c>
      <c r="C19" s="230">
        <f>I19*K19</f>
        <v>0</v>
      </c>
      <c r="D19" s="231"/>
      <c r="F19" s="217"/>
      <c r="G19" s="219"/>
      <c r="H19" s="134" t="s">
        <v>120</v>
      </c>
      <c r="I19" s="133"/>
      <c r="J19" s="132" t="s">
        <v>60</v>
      </c>
      <c r="K19" s="131"/>
      <c r="L19" s="130"/>
    </row>
    <row r="20" spans="1:12" x14ac:dyDescent="0.25">
      <c r="B20" s="102"/>
      <c r="C20" s="232" t="s">
        <v>119</v>
      </c>
      <c r="D20" s="233"/>
      <c r="E20" s="233"/>
      <c r="H20" s="234" t="s">
        <v>39</v>
      </c>
      <c r="I20" s="235"/>
      <c r="J20" s="236"/>
      <c r="K20" s="237"/>
      <c r="L20" s="238"/>
    </row>
    <row r="21" spans="1:12" ht="15.75" x14ac:dyDescent="0.25">
      <c r="A21" s="100" t="s">
        <v>14</v>
      </c>
      <c r="B21" s="102" t="s">
        <v>26</v>
      </c>
      <c r="C21" s="228"/>
      <c r="D21" s="229"/>
      <c r="F21" s="217"/>
      <c r="G21" s="220"/>
      <c r="H21" s="220"/>
      <c r="I21" s="220"/>
      <c r="J21" s="220"/>
      <c r="K21" s="220"/>
      <c r="L21" s="221"/>
    </row>
    <row r="22" spans="1:12" x14ac:dyDescent="0.25">
      <c r="B22" s="102"/>
      <c r="C22" s="128"/>
      <c r="D22" s="128"/>
      <c r="F22" s="128"/>
      <c r="G22" s="128"/>
      <c r="H22" s="129"/>
      <c r="I22" s="129"/>
      <c r="J22" s="128"/>
      <c r="K22" s="128"/>
      <c r="L22" s="128"/>
    </row>
    <row r="23" spans="1:12" ht="15.75" x14ac:dyDescent="0.25">
      <c r="A23" s="239" t="s">
        <v>40</v>
      </c>
      <c r="B23" s="239"/>
      <c r="C23" s="239"/>
      <c r="D23" s="128"/>
      <c r="F23" s="128" t="s">
        <v>28</v>
      </c>
      <c r="G23" s="128"/>
      <c r="H23" s="240"/>
      <c r="I23" s="240"/>
      <c r="J23" s="128"/>
      <c r="K23" s="128"/>
      <c r="L23" s="128"/>
    </row>
    <row r="24" spans="1:12" ht="30.6" customHeight="1" x14ac:dyDescent="0.25">
      <c r="A24" s="241"/>
      <c r="B24" s="241"/>
      <c r="C24" s="241"/>
      <c r="D24" s="242"/>
      <c r="E24" s="127"/>
      <c r="F24" s="100" t="s">
        <v>118</v>
      </c>
      <c r="K24" s="243"/>
      <c r="L24" s="243"/>
    </row>
    <row r="25" spans="1:12" x14ac:dyDescent="0.25">
      <c r="B25" s="102"/>
    </row>
    <row r="26" spans="1:12" ht="15.75" x14ac:dyDescent="0.25">
      <c r="A26" s="100" t="s">
        <v>15</v>
      </c>
      <c r="B26" s="102" t="s">
        <v>26</v>
      </c>
      <c r="C26" s="228"/>
      <c r="D26" s="229"/>
      <c r="F26" s="217"/>
      <c r="G26" s="220"/>
      <c r="H26" s="220"/>
      <c r="I26" s="220"/>
      <c r="J26" s="220"/>
      <c r="K26" s="220"/>
      <c r="L26" s="221"/>
    </row>
    <row r="27" spans="1:12" x14ac:dyDescent="0.25">
      <c r="B27" s="102"/>
    </row>
    <row r="28" spans="1:12" ht="15.75" x14ac:dyDescent="0.25">
      <c r="A28" s="100" t="s">
        <v>16</v>
      </c>
      <c r="B28" s="102" t="s">
        <v>26</v>
      </c>
      <c r="C28" s="228"/>
      <c r="D28" s="229"/>
      <c r="F28" s="217"/>
      <c r="G28" s="220"/>
      <c r="H28" s="220"/>
      <c r="I28" s="220"/>
      <c r="J28" s="220"/>
      <c r="K28" s="220"/>
      <c r="L28" s="221"/>
    </row>
    <row r="29" spans="1:12" x14ac:dyDescent="0.25">
      <c r="B29" s="102"/>
    </row>
    <row r="30" spans="1:12" ht="15.75" x14ac:dyDescent="0.25">
      <c r="A30" s="100" t="s">
        <v>17</v>
      </c>
      <c r="B30" s="102" t="s">
        <v>26</v>
      </c>
      <c r="C30" s="230">
        <f>C17+C19+C21+C26+C28</f>
        <v>0</v>
      </c>
      <c r="D30" s="231"/>
      <c r="F30" s="217"/>
      <c r="G30" s="220"/>
      <c r="H30" s="220"/>
      <c r="I30" s="220"/>
      <c r="J30" s="220"/>
      <c r="K30" s="220"/>
      <c r="L30" s="221"/>
    </row>
    <row r="31" spans="1:12" ht="15.75" thickBot="1" x14ac:dyDescent="0.3">
      <c r="B31" s="102"/>
    </row>
    <row r="32" spans="1:12" ht="16.5" thickBot="1" x14ac:dyDescent="0.3">
      <c r="A32" s="100" t="s">
        <v>18</v>
      </c>
      <c r="B32" s="102" t="s">
        <v>26</v>
      </c>
      <c r="C32" s="244">
        <f>J33+J34+J35</f>
        <v>0</v>
      </c>
      <c r="D32" s="245"/>
      <c r="E32" s="126"/>
      <c r="F32" s="125" t="s">
        <v>25</v>
      </c>
      <c r="G32" s="123" t="s">
        <v>19</v>
      </c>
      <c r="H32" s="124"/>
      <c r="I32" s="123" t="s">
        <v>20</v>
      </c>
      <c r="J32" s="123" t="s">
        <v>21</v>
      </c>
      <c r="L32" s="123"/>
    </row>
    <row r="33" spans="1:12" x14ac:dyDescent="0.25">
      <c r="B33" s="102"/>
      <c r="D33" s="246"/>
      <c r="E33" s="246"/>
      <c r="F33" s="120" t="s">
        <v>22</v>
      </c>
      <c r="G33" s="119"/>
      <c r="H33" s="118"/>
      <c r="I33" s="117">
        <v>8.25</v>
      </c>
      <c r="J33" s="116">
        <f>G33*(H33+I33)</f>
        <v>0</v>
      </c>
    </row>
    <row r="34" spans="1:12" x14ac:dyDescent="0.25">
      <c r="B34" s="102"/>
      <c r="F34" s="120" t="s">
        <v>23</v>
      </c>
      <c r="G34" s="119"/>
      <c r="H34" s="122"/>
      <c r="I34" s="117">
        <v>9.25</v>
      </c>
      <c r="J34" s="116">
        <f>G34*(H34+I34)</f>
        <v>0</v>
      </c>
    </row>
    <row r="35" spans="1:12" x14ac:dyDescent="0.25">
      <c r="B35" s="102"/>
      <c r="D35" s="121"/>
      <c r="F35" s="120" t="s">
        <v>24</v>
      </c>
      <c r="G35" s="119"/>
      <c r="H35" s="118"/>
      <c r="I35" s="117">
        <v>16</v>
      </c>
      <c r="J35" s="116">
        <f>G35*(H35+I35)</f>
        <v>0</v>
      </c>
    </row>
    <row r="36" spans="1:12" x14ac:dyDescent="0.25">
      <c r="B36" s="102"/>
    </row>
    <row r="37" spans="1:12" x14ac:dyDescent="0.25">
      <c r="B37" s="102"/>
    </row>
    <row r="38" spans="1:12" ht="15.75" x14ac:dyDescent="0.25">
      <c r="B38" s="102"/>
      <c r="D38" s="115" t="s">
        <v>117</v>
      </c>
    </row>
    <row r="39" spans="1:12" ht="15.75" x14ac:dyDescent="0.25">
      <c r="B39" s="102"/>
      <c r="E39" s="115" t="s">
        <v>123</v>
      </c>
    </row>
    <row r="40" spans="1:12" ht="16.5" thickBot="1" x14ac:dyDescent="0.3">
      <c r="B40" s="102"/>
      <c r="F40" s="115"/>
    </row>
    <row r="41" spans="1:12" ht="16.5" thickBot="1" x14ac:dyDescent="0.3">
      <c r="A41" s="100" t="s">
        <v>30</v>
      </c>
      <c r="B41" s="102" t="s">
        <v>26</v>
      </c>
      <c r="C41" s="247">
        <f>C30+C32</f>
        <v>0</v>
      </c>
      <c r="D41" s="248"/>
      <c r="H41" s="114" t="s">
        <v>31</v>
      </c>
      <c r="I41" s="114" t="s">
        <v>32</v>
      </c>
      <c r="J41" s="114" t="s">
        <v>33</v>
      </c>
      <c r="K41" s="114" t="s">
        <v>61</v>
      </c>
    </row>
    <row r="42" spans="1:12" ht="15.75" x14ac:dyDescent="0.25">
      <c r="H42" s="111"/>
      <c r="I42" s="110"/>
      <c r="J42" s="110"/>
      <c r="K42" s="113"/>
    </row>
    <row r="43" spans="1:12" ht="15.75" x14ac:dyDescent="0.25">
      <c r="H43" s="111"/>
      <c r="I43" s="110"/>
      <c r="J43" s="110"/>
      <c r="K43" s="113"/>
      <c r="L43" s="249" t="s">
        <v>113</v>
      </c>
    </row>
    <row r="44" spans="1:12" ht="16.5" thickBot="1" x14ac:dyDescent="0.3">
      <c r="H44" s="111"/>
      <c r="I44" s="110"/>
      <c r="J44" s="110"/>
      <c r="K44" s="112"/>
      <c r="L44" s="250"/>
    </row>
    <row r="45" spans="1:12" ht="16.5" thickBot="1" x14ac:dyDescent="0.3">
      <c r="H45" s="111"/>
      <c r="I45" s="110"/>
      <c r="J45" s="109"/>
      <c r="K45" s="108"/>
      <c r="L45" s="136">
        <f>K42</f>
        <v>0</v>
      </c>
    </row>
    <row r="47" spans="1:12" ht="15.75" x14ac:dyDescent="0.25">
      <c r="A47" s="100" t="s">
        <v>35</v>
      </c>
      <c r="C47" s="217"/>
      <c r="D47" s="220"/>
      <c r="E47" s="220"/>
      <c r="F47" s="221"/>
      <c r="G47" s="102" t="s">
        <v>36</v>
      </c>
      <c r="H47" s="217"/>
      <c r="I47" s="220"/>
      <c r="J47" s="221"/>
      <c r="K47" s="102" t="s">
        <v>37</v>
      </c>
      <c r="L47" s="107"/>
    </row>
    <row r="49" spans="1:12" x14ac:dyDescent="0.25">
      <c r="J49" s="106">
        <v>1</v>
      </c>
    </row>
    <row r="50" spans="1:12" x14ac:dyDescent="0.25">
      <c r="A50" s="105" t="s">
        <v>38</v>
      </c>
      <c r="C50" s="100" t="s">
        <v>41</v>
      </c>
      <c r="E50" s="101"/>
      <c r="F50" s="101"/>
      <c r="G50" s="101"/>
      <c r="H50" s="103"/>
      <c r="I50" s="101"/>
      <c r="J50" s="101"/>
      <c r="K50" s="102" t="s">
        <v>37</v>
      </c>
      <c r="L50" s="101"/>
    </row>
    <row r="52" spans="1:12" x14ac:dyDescent="0.25">
      <c r="C52" s="100" t="s">
        <v>42</v>
      </c>
      <c r="E52" s="101"/>
      <c r="F52" s="101"/>
      <c r="G52" s="101"/>
      <c r="H52" s="103"/>
      <c r="I52" s="101"/>
      <c r="J52" s="101"/>
      <c r="K52" s="102" t="s">
        <v>37</v>
      </c>
      <c r="L52" s="101"/>
    </row>
    <row r="53" spans="1:12" x14ac:dyDescent="0.25">
      <c r="H53" s="104"/>
    </row>
    <row r="54" spans="1:12" x14ac:dyDescent="0.25">
      <c r="C54" s="100" t="s">
        <v>109</v>
      </c>
      <c r="E54" s="101"/>
      <c r="F54" s="101"/>
      <c r="G54" s="101"/>
      <c r="H54" s="103"/>
      <c r="I54" s="101"/>
      <c r="J54" s="101"/>
      <c r="K54" s="102" t="s">
        <v>37</v>
      </c>
      <c r="L54" s="101"/>
    </row>
  </sheetData>
  <mergeCells count="38">
    <mergeCell ref="C32:D32"/>
    <mergeCell ref="D33:E33"/>
    <mergeCell ref="C41:D41"/>
    <mergeCell ref="L43:L44"/>
    <mergeCell ref="C47:F47"/>
    <mergeCell ref="H47:J47"/>
    <mergeCell ref="C26:D26"/>
    <mergeCell ref="F26:L26"/>
    <mergeCell ref="C28:D28"/>
    <mergeCell ref="F28:L28"/>
    <mergeCell ref="C30:D30"/>
    <mergeCell ref="F30:L30"/>
    <mergeCell ref="C21:D21"/>
    <mergeCell ref="F21:L21"/>
    <mergeCell ref="A23:C23"/>
    <mergeCell ref="H23:I23"/>
    <mergeCell ref="A24:D24"/>
    <mergeCell ref="K24:L24"/>
    <mergeCell ref="C17:D17"/>
    <mergeCell ref="F17:L17"/>
    <mergeCell ref="C19:D19"/>
    <mergeCell ref="F19:G19"/>
    <mergeCell ref="C20:E20"/>
    <mergeCell ref="H20:I20"/>
    <mergeCell ref="J20:L20"/>
    <mergeCell ref="B10:L10"/>
    <mergeCell ref="C12:E12"/>
    <mergeCell ref="F12:G12"/>
    <mergeCell ref="H12:L12"/>
    <mergeCell ref="C14:D14"/>
    <mergeCell ref="F14:G14"/>
    <mergeCell ref="I14:J14"/>
    <mergeCell ref="D1:I3"/>
    <mergeCell ref="J2:L2"/>
    <mergeCell ref="D6:H6"/>
    <mergeCell ref="A8:A9"/>
    <mergeCell ref="B8:F8"/>
    <mergeCell ref="G8:L8"/>
  </mergeCells>
  <dataValidations count="6">
    <dataValidation type="custom" allowBlank="1" showInputMessage="1" showErrorMessage="1" errorTitle="No Entry unless Foreign Trip" error="You cannot enter a dollar amount in this field unless the Foreign radio button is selected." sqref="H33" xr:uid="{00000000-0002-0000-0000-000000000000}">
      <formula1>K64=3</formula1>
    </dataValidation>
    <dataValidation type="custom" allowBlank="1" showInputMessage="1" showErrorMessage="1" errorTitle="No Entry unless Foreign Trip" error="You cannot enter a dollar amount in this field unless the Foreign radio button is selected." sqref="H35" xr:uid="{00000000-0002-0000-0000-000001000000}">
      <formula1>K64=3</formula1>
    </dataValidation>
    <dataValidation allowBlank="1" showInputMessage="1" showErrorMessage="1" promptTitle="Enter Vendor if Rental" prompt="Enter the name of the vendor if a rental agency will be used." sqref="F19:G19" xr:uid="{00000000-0002-0000-0000-000002000000}"/>
    <dataValidation allowBlank="1" showInputMessage="1" showErrorMessage="1" promptTitle="Mileage Rate Justification" prompt="Enter justification if higher mileage rate is used." sqref="J20:L20" xr:uid="{00000000-0002-0000-0000-000003000000}"/>
    <dataValidation allowBlank="1" showInputMessage="1" showErrorMessage="1" promptTitle="Private Vehicle Reimbursement" prompt="If using a private vehicle, enter the expected miles." sqref="I19" xr:uid="{00000000-0002-0000-0000-000004000000}"/>
    <dataValidation allowBlank="1" showInputMessage="1" showErrorMessage="1" promptTitle="Mileage Reimbursement Rate" prompt="Enter the appropriate Mileage Reimbursement Rate" sqref="K19" xr:uid="{00000000-0002-0000-0000-000005000000}"/>
  </dataValidations>
  <hyperlinks>
    <hyperlink ref="H20" r:id="rId1" xr:uid="{00000000-0004-0000-0000-000000000000}"/>
    <hyperlink ref="A23:C23" r:id="rId2" display="Allowable Per Diem Rate Plus Taxes:" xr:uid="{00000000-0004-0000-0000-000001000000}"/>
    <hyperlink ref="C20" r:id="rId3" display="Vehicle Rental Form:" xr:uid="{00000000-0004-0000-0000-000002000000}"/>
  </hyperlinks>
  <pageMargins left="0.25" right="0.25" top="0.75" bottom="0.75" header="0.3" footer="0.3"/>
  <pageSetup scale="79" orientation="portrait" horizontalDpi="4294967293" verticalDpi="4294967293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7" name="Option Button 1">
              <controlPr locked="0" defaultSize="0" print="0" autoFill="0" autoLine="0" autoPict="0">
                <anchor moveWithCells="1" sizeWithCells="1">
                  <from>
                    <xdr:col>5</xdr:col>
                    <xdr:colOff>0</xdr:colOff>
                    <xdr:row>35</xdr:row>
                    <xdr:rowOff>57150</xdr:rowOff>
                  </from>
                  <to>
                    <xdr:col>6</xdr:col>
                    <xdr:colOff>123825</xdr:colOff>
                    <xdr:row>37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8" name="Option Button 2">
              <controlPr locked="0" defaultSize="0" print="0" autoFill="0" autoLine="0" autoPict="0">
                <anchor moveWithCells="1" sizeWithCells="1">
                  <from>
                    <xdr:col>6</xdr:col>
                    <xdr:colOff>133350</xdr:colOff>
                    <xdr:row>35</xdr:row>
                    <xdr:rowOff>57150</xdr:rowOff>
                  </from>
                  <to>
                    <xdr:col>7</xdr:col>
                    <xdr:colOff>266700</xdr:colOff>
                    <xdr:row>37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9" name="Check Box 3">
              <controlPr defaultSize="0" autoFill="0" autoLine="0" autoPict="0" altText="">
                <anchor moveWithCells="1">
                  <from>
                    <xdr:col>3</xdr:col>
                    <xdr:colOff>304800</xdr:colOff>
                    <xdr:row>1</xdr:row>
                    <xdr:rowOff>66675</xdr:rowOff>
                  </from>
                  <to>
                    <xdr:col>4</xdr:col>
                    <xdr:colOff>104775</xdr:colOff>
                    <xdr:row>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10" name="Check Box 4">
              <controlPr defaultSize="0" autoFill="0" autoLine="0" autoPict="0" altText="">
                <anchor moveWithCells="1">
                  <from>
                    <xdr:col>5</xdr:col>
                    <xdr:colOff>314325</xdr:colOff>
                    <xdr:row>1</xdr:row>
                    <xdr:rowOff>66675</xdr:rowOff>
                  </from>
                  <to>
                    <xdr:col>6</xdr:col>
                    <xdr:colOff>114300</xdr:colOff>
                    <xdr:row>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11" name="Option Button 5">
              <controlPr defaultSize="0" autoFill="0" autoLine="0" autoPict="0">
                <anchor moveWithCells="1">
                  <from>
                    <xdr:col>7</xdr:col>
                    <xdr:colOff>38100</xdr:colOff>
                    <xdr:row>22</xdr:row>
                    <xdr:rowOff>28575</xdr:rowOff>
                  </from>
                  <to>
                    <xdr:col>7</xdr:col>
                    <xdr:colOff>304800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2" name="Option Button 6">
              <controlPr defaultSize="0" autoFill="0" autoLine="0" autoPict="0">
                <anchor moveWithCells="1">
                  <from>
                    <xdr:col>7</xdr:col>
                    <xdr:colOff>342900</xdr:colOff>
                    <xdr:row>22</xdr:row>
                    <xdr:rowOff>28575</xdr:rowOff>
                  </from>
                  <to>
                    <xdr:col>8</xdr:col>
                    <xdr:colOff>161925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3" name="Check Box 7">
              <controlPr defaultSize="0" autoFill="0" autoLine="0" autoPict="0">
                <anchor moveWithCells="1">
                  <from>
                    <xdr:col>9</xdr:col>
                    <xdr:colOff>257175</xdr:colOff>
                    <xdr:row>23</xdr:row>
                    <xdr:rowOff>9525</xdr:rowOff>
                  </from>
                  <to>
                    <xdr:col>10</xdr:col>
                    <xdr:colOff>304800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4" name="Group Box 8">
              <controlPr defaultSize="0" autoFill="0" autoPict="0">
                <anchor moveWithCells="1">
                  <from>
                    <xdr:col>7</xdr:col>
                    <xdr:colOff>9525</xdr:colOff>
                    <xdr:row>21</xdr:row>
                    <xdr:rowOff>66675</xdr:rowOff>
                  </from>
                  <to>
                    <xdr:col>8</xdr:col>
                    <xdr:colOff>209550</xdr:colOff>
                    <xdr:row>23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E71"/>
  <sheetViews>
    <sheetView tabSelected="1" zoomScaleNormal="100" workbookViewId="0">
      <selection activeCell="H25" sqref="H25"/>
    </sheetView>
  </sheetViews>
  <sheetFormatPr defaultColWidth="8.7109375" defaultRowHeight="15" x14ac:dyDescent="0.25"/>
  <cols>
    <col min="1" max="8" width="8.7109375" style="137"/>
    <col min="9" max="9" width="9" style="137" bestFit="1" customWidth="1"/>
    <col min="10" max="13" width="8.7109375" style="137"/>
    <col min="14" max="14" width="13.85546875" style="137" customWidth="1"/>
    <col min="15" max="15" width="13.28515625" style="192" customWidth="1"/>
    <col min="16" max="16" width="14.85546875" style="189" customWidth="1"/>
    <col min="17" max="17" width="14.85546875" style="189" hidden="1" customWidth="1"/>
    <col min="18" max="18" width="10.28515625" style="190" hidden="1" customWidth="1"/>
    <col min="19" max="20" width="14.85546875" style="190" customWidth="1"/>
    <col min="21" max="21" width="8.7109375" style="190" customWidth="1"/>
    <col min="22" max="29" width="8.7109375" style="188"/>
    <col min="30" max="31" width="8.7109375" style="187"/>
    <col min="32" max="16384" width="8.7109375" style="137"/>
  </cols>
  <sheetData>
    <row r="1" spans="1:15" x14ac:dyDescent="0.25">
      <c r="K1" s="151"/>
      <c r="L1" s="175"/>
      <c r="M1" s="174"/>
    </row>
    <row r="2" spans="1:15" ht="20.25" x14ac:dyDescent="0.3">
      <c r="D2" s="185" t="s">
        <v>43</v>
      </c>
      <c r="E2" s="152"/>
      <c r="F2" s="152"/>
      <c r="K2" s="164"/>
      <c r="L2" s="148"/>
      <c r="M2" s="147"/>
    </row>
    <row r="3" spans="1:15" ht="20.25" x14ac:dyDescent="0.3">
      <c r="D3" s="184" t="s">
        <v>114</v>
      </c>
      <c r="K3" s="251" t="s">
        <v>92</v>
      </c>
      <c r="L3" s="252"/>
      <c r="M3" s="252"/>
    </row>
    <row r="4" spans="1:15" x14ac:dyDescent="0.25">
      <c r="K4" s="253"/>
      <c r="L4" s="253"/>
      <c r="M4" s="253"/>
    </row>
    <row r="5" spans="1:15" ht="15.75" x14ac:dyDescent="0.25">
      <c r="A5" s="137" t="s">
        <v>89</v>
      </c>
      <c r="C5" s="254"/>
      <c r="D5" s="255"/>
      <c r="E5" s="256"/>
      <c r="F5" s="137" t="s">
        <v>44</v>
      </c>
      <c r="G5" s="257"/>
      <c r="H5" s="258"/>
      <c r="I5" s="258"/>
      <c r="J5" s="259"/>
      <c r="K5" s="257"/>
      <c r="L5" s="258"/>
      <c r="M5" s="258"/>
      <c r="N5" s="258"/>
      <c r="O5" s="259"/>
    </row>
    <row r="7" spans="1:15" x14ac:dyDescent="0.25">
      <c r="A7" s="137" t="s">
        <v>45</v>
      </c>
      <c r="C7" s="260"/>
      <c r="D7" s="261"/>
      <c r="E7" s="139" t="s">
        <v>88</v>
      </c>
      <c r="F7" s="142"/>
      <c r="H7" s="262" t="s">
        <v>5</v>
      </c>
      <c r="I7" s="263"/>
      <c r="J7" s="264"/>
      <c r="K7" s="265"/>
      <c r="L7" s="265"/>
      <c r="M7" s="261"/>
    </row>
    <row r="9" spans="1:15" x14ac:dyDescent="0.25">
      <c r="A9" s="137" t="s">
        <v>46</v>
      </c>
      <c r="C9" s="144"/>
      <c r="F9" s="140"/>
      <c r="G9" s="140"/>
      <c r="H9" s="140"/>
      <c r="I9" s="140"/>
    </row>
    <row r="11" spans="1:15" x14ac:dyDescent="0.25">
      <c r="A11" s="137" t="s">
        <v>6</v>
      </c>
      <c r="C11" s="264"/>
      <c r="D11" s="265"/>
      <c r="E11" s="261"/>
      <c r="F11" s="266" t="s">
        <v>7</v>
      </c>
      <c r="G11" s="263"/>
      <c r="H11" s="264"/>
      <c r="I11" s="265"/>
      <c r="J11" s="265"/>
      <c r="K11" s="265"/>
      <c r="L11" s="265"/>
      <c r="M11" s="261"/>
    </row>
    <row r="13" spans="1:15" ht="15.75" x14ac:dyDescent="0.25">
      <c r="A13" s="137" t="s">
        <v>8</v>
      </c>
      <c r="C13" s="267"/>
      <c r="D13" s="268"/>
      <c r="E13" s="139" t="s">
        <v>9</v>
      </c>
      <c r="F13" s="269"/>
      <c r="G13" s="270"/>
      <c r="I13" s="183" t="s">
        <v>10</v>
      </c>
      <c r="J13" s="267"/>
      <c r="K13" s="271"/>
      <c r="L13" s="139" t="s">
        <v>9</v>
      </c>
      <c r="M13" s="269"/>
      <c r="N13" s="272"/>
    </row>
    <row r="15" spans="1:15" x14ac:dyDescent="0.25">
      <c r="A15" s="137" t="s">
        <v>47</v>
      </c>
      <c r="C15" s="273"/>
      <c r="D15" s="274"/>
      <c r="H15" s="140"/>
      <c r="I15" s="140"/>
    </row>
    <row r="16" spans="1:15" x14ac:dyDescent="0.25">
      <c r="C16" s="182"/>
      <c r="D16" s="182"/>
      <c r="H16" s="140"/>
      <c r="I16" s="140"/>
    </row>
    <row r="17" spans="1:18" x14ac:dyDescent="0.25">
      <c r="A17" s="137" t="s">
        <v>48</v>
      </c>
      <c r="C17" s="260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1"/>
    </row>
    <row r="18" spans="1:18" x14ac:dyDescent="0.25"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</row>
    <row r="19" spans="1:18" x14ac:dyDescent="0.25">
      <c r="A19" s="137" t="s">
        <v>93</v>
      </c>
      <c r="B19" s="260"/>
      <c r="C19" s="261"/>
      <c r="D19" s="158" t="s">
        <v>94</v>
      </c>
      <c r="E19" s="178">
        <v>0</v>
      </c>
      <c r="F19" s="181"/>
      <c r="G19" s="181" t="s">
        <v>95</v>
      </c>
      <c r="H19" s="181"/>
      <c r="I19" s="260"/>
      <c r="J19" s="265"/>
      <c r="K19" s="261"/>
      <c r="L19" s="181"/>
      <c r="M19" s="181"/>
      <c r="N19" s="181"/>
    </row>
    <row r="21" spans="1:18" x14ac:dyDescent="0.25">
      <c r="A21" s="180" t="s">
        <v>49</v>
      </c>
      <c r="B21" s="180"/>
      <c r="C21" s="179"/>
      <c r="D21" s="158" t="s">
        <v>50</v>
      </c>
      <c r="E21" s="177"/>
      <c r="F21" s="176" t="s">
        <v>51</v>
      </c>
      <c r="G21" s="260"/>
      <c r="H21" s="261"/>
      <c r="I21" s="178">
        <v>0</v>
      </c>
      <c r="J21" s="158" t="s">
        <v>50</v>
      </c>
      <c r="K21" s="177"/>
      <c r="L21" s="176" t="s">
        <v>51</v>
      </c>
      <c r="M21" s="260"/>
      <c r="N21" s="261"/>
      <c r="O21" s="193">
        <v>0</v>
      </c>
    </row>
    <row r="23" spans="1:18" x14ac:dyDescent="0.25">
      <c r="A23" s="173"/>
      <c r="B23" s="151"/>
      <c r="C23" s="175"/>
      <c r="D23" s="175"/>
      <c r="E23" s="174"/>
      <c r="F23" s="172" t="s">
        <v>52</v>
      </c>
      <c r="G23" s="275" t="s">
        <v>53</v>
      </c>
      <c r="H23" s="276"/>
      <c r="I23" s="277"/>
      <c r="J23" s="172" t="s">
        <v>54</v>
      </c>
      <c r="K23" s="172" t="s">
        <v>54</v>
      </c>
      <c r="L23" s="278" t="s">
        <v>99</v>
      </c>
      <c r="M23" s="279"/>
      <c r="N23" s="173"/>
      <c r="O23" s="194" t="s">
        <v>55</v>
      </c>
    </row>
    <row r="24" spans="1:18" x14ac:dyDescent="0.25">
      <c r="A24" s="168" t="s">
        <v>56</v>
      </c>
      <c r="B24" s="282" t="s">
        <v>57</v>
      </c>
      <c r="C24" s="283"/>
      <c r="D24" s="283"/>
      <c r="E24" s="284"/>
      <c r="F24" s="168" t="s">
        <v>58</v>
      </c>
      <c r="G24" s="171" t="s">
        <v>59</v>
      </c>
      <c r="H24" s="170" t="s">
        <v>60</v>
      </c>
      <c r="I24" s="169" t="s">
        <v>61</v>
      </c>
      <c r="J24" s="168" t="s">
        <v>14</v>
      </c>
      <c r="K24" s="168" t="s">
        <v>62</v>
      </c>
      <c r="L24" s="280"/>
      <c r="M24" s="281"/>
      <c r="N24" s="168" t="s">
        <v>61</v>
      </c>
      <c r="O24" s="195" t="s">
        <v>63</v>
      </c>
      <c r="R24" s="191"/>
    </row>
    <row r="25" spans="1:18" x14ac:dyDescent="0.25">
      <c r="A25" s="167"/>
      <c r="B25" s="260"/>
      <c r="C25" s="265"/>
      <c r="D25" s="265"/>
      <c r="E25" s="261"/>
      <c r="F25" s="163"/>
      <c r="G25" s="142"/>
      <c r="H25" s="142"/>
      <c r="I25" s="166">
        <f t="shared" ref="I25:I39" si="0">G25*H25</f>
        <v>0</v>
      </c>
      <c r="J25" s="165"/>
      <c r="K25" s="165"/>
      <c r="L25" s="260"/>
      <c r="M25" s="261"/>
      <c r="N25" s="165"/>
      <c r="O25" s="196">
        <f t="shared" ref="O25:O39" si="1">I25+J25+K25+N25</f>
        <v>0</v>
      </c>
      <c r="R25" s="191"/>
    </row>
    <row r="26" spans="1:18" x14ac:dyDescent="0.25">
      <c r="A26" s="167"/>
      <c r="B26" s="260"/>
      <c r="C26" s="265"/>
      <c r="D26" s="265"/>
      <c r="E26" s="261"/>
      <c r="F26" s="163"/>
      <c r="G26" s="142"/>
      <c r="H26" s="142"/>
      <c r="I26" s="166">
        <f t="shared" si="0"/>
        <v>0</v>
      </c>
      <c r="J26" s="165"/>
      <c r="K26" s="165"/>
      <c r="L26" s="285"/>
      <c r="M26" s="261"/>
      <c r="N26" s="165"/>
      <c r="O26" s="196">
        <f t="shared" si="1"/>
        <v>0</v>
      </c>
      <c r="R26" s="191">
        <v>0.32300000000000001</v>
      </c>
    </row>
    <row r="27" spans="1:18" x14ac:dyDescent="0.25">
      <c r="A27" s="167"/>
      <c r="B27" s="260"/>
      <c r="C27" s="265"/>
      <c r="D27" s="265"/>
      <c r="E27" s="261"/>
      <c r="F27" s="163"/>
      <c r="G27" s="142"/>
      <c r="H27" s="142"/>
      <c r="I27" s="166">
        <f t="shared" si="0"/>
        <v>0</v>
      </c>
      <c r="J27" s="165"/>
      <c r="K27" s="165"/>
      <c r="L27" s="260"/>
      <c r="M27" s="261"/>
      <c r="N27" s="165"/>
      <c r="O27" s="196">
        <f t="shared" si="1"/>
        <v>0</v>
      </c>
      <c r="R27" s="191">
        <v>0.67</v>
      </c>
    </row>
    <row r="28" spans="1:18" x14ac:dyDescent="0.25">
      <c r="A28" s="167"/>
      <c r="B28" s="260"/>
      <c r="C28" s="265"/>
      <c r="D28" s="265"/>
      <c r="E28" s="261"/>
      <c r="F28" s="163"/>
      <c r="G28" s="142"/>
      <c r="H28" s="142"/>
      <c r="I28" s="166">
        <f t="shared" si="0"/>
        <v>0</v>
      </c>
      <c r="J28" s="165"/>
      <c r="K28" s="165"/>
      <c r="L28" s="260"/>
      <c r="M28" s="261"/>
      <c r="N28" s="165"/>
      <c r="O28" s="196">
        <f t="shared" si="1"/>
        <v>0</v>
      </c>
      <c r="R28" s="191"/>
    </row>
    <row r="29" spans="1:18" x14ac:dyDescent="0.25">
      <c r="A29" s="167"/>
      <c r="B29" s="260"/>
      <c r="C29" s="265"/>
      <c r="D29" s="265"/>
      <c r="E29" s="261"/>
      <c r="F29" s="163"/>
      <c r="G29" s="142"/>
      <c r="H29" s="142"/>
      <c r="I29" s="166">
        <f t="shared" si="0"/>
        <v>0</v>
      </c>
      <c r="J29" s="165"/>
      <c r="K29" s="165"/>
      <c r="L29" s="260"/>
      <c r="M29" s="261"/>
      <c r="N29" s="165"/>
      <c r="O29" s="196">
        <f t="shared" si="1"/>
        <v>0</v>
      </c>
      <c r="R29" s="191"/>
    </row>
    <row r="30" spans="1:18" x14ac:dyDescent="0.25">
      <c r="A30" s="167"/>
      <c r="B30" s="260"/>
      <c r="C30" s="265"/>
      <c r="D30" s="265"/>
      <c r="E30" s="261"/>
      <c r="F30" s="163"/>
      <c r="G30" s="142"/>
      <c r="H30" s="142"/>
      <c r="I30" s="166">
        <f t="shared" si="0"/>
        <v>0</v>
      </c>
      <c r="J30" s="165"/>
      <c r="K30" s="165"/>
      <c r="L30" s="260"/>
      <c r="M30" s="261"/>
      <c r="N30" s="165"/>
      <c r="O30" s="196">
        <f t="shared" si="1"/>
        <v>0</v>
      </c>
      <c r="R30" s="191"/>
    </row>
    <row r="31" spans="1:18" x14ac:dyDescent="0.25">
      <c r="A31" s="167"/>
      <c r="B31" s="260"/>
      <c r="C31" s="265"/>
      <c r="D31" s="265"/>
      <c r="E31" s="261"/>
      <c r="F31" s="163"/>
      <c r="G31" s="142"/>
      <c r="H31" s="142"/>
      <c r="I31" s="166">
        <f t="shared" si="0"/>
        <v>0</v>
      </c>
      <c r="J31" s="165"/>
      <c r="K31" s="165"/>
      <c r="L31" s="260"/>
      <c r="M31" s="261"/>
      <c r="N31" s="165"/>
      <c r="O31" s="196">
        <f t="shared" si="1"/>
        <v>0</v>
      </c>
      <c r="R31" s="191" t="s">
        <v>128</v>
      </c>
    </row>
    <row r="32" spans="1:18" x14ac:dyDescent="0.25">
      <c r="A32" s="167"/>
      <c r="B32" s="260"/>
      <c r="C32" s="265"/>
      <c r="D32" s="265"/>
      <c r="E32" s="261"/>
      <c r="F32" s="163"/>
      <c r="G32" s="142"/>
      <c r="H32" s="142"/>
      <c r="I32" s="166">
        <f t="shared" si="0"/>
        <v>0</v>
      </c>
      <c r="J32" s="165"/>
      <c r="K32" s="165"/>
      <c r="L32" s="260"/>
      <c r="M32" s="261"/>
      <c r="N32" s="165"/>
      <c r="O32" s="196">
        <f t="shared" si="1"/>
        <v>0</v>
      </c>
      <c r="R32" s="191" t="s">
        <v>127</v>
      </c>
    </row>
    <row r="33" spans="1:18" x14ac:dyDescent="0.25">
      <c r="A33" s="167"/>
      <c r="B33" s="260"/>
      <c r="C33" s="265"/>
      <c r="D33" s="265"/>
      <c r="E33" s="261"/>
      <c r="F33" s="163"/>
      <c r="G33" s="142"/>
      <c r="H33" s="142"/>
      <c r="I33" s="166">
        <f t="shared" si="0"/>
        <v>0</v>
      </c>
      <c r="J33" s="165"/>
      <c r="K33" s="165"/>
      <c r="L33" s="260"/>
      <c r="M33" s="261"/>
      <c r="N33" s="165"/>
      <c r="O33" s="196">
        <f t="shared" si="1"/>
        <v>0</v>
      </c>
      <c r="R33" s="191" t="s">
        <v>126</v>
      </c>
    </row>
    <row r="34" spans="1:18" x14ac:dyDescent="0.25">
      <c r="A34" s="167"/>
      <c r="B34" s="260"/>
      <c r="C34" s="265"/>
      <c r="D34" s="265"/>
      <c r="E34" s="261"/>
      <c r="F34" s="163"/>
      <c r="G34" s="142"/>
      <c r="H34" s="142"/>
      <c r="I34" s="166">
        <f t="shared" si="0"/>
        <v>0</v>
      </c>
      <c r="J34" s="165"/>
      <c r="K34" s="165"/>
      <c r="L34" s="260"/>
      <c r="M34" s="261"/>
      <c r="N34" s="165"/>
      <c r="O34" s="196">
        <f t="shared" si="1"/>
        <v>0</v>
      </c>
      <c r="R34" s="191" t="s">
        <v>125</v>
      </c>
    </row>
    <row r="35" spans="1:18" x14ac:dyDescent="0.25">
      <c r="A35" s="167"/>
      <c r="B35" s="260"/>
      <c r="C35" s="265"/>
      <c r="D35" s="265"/>
      <c r="E35" s="261"/>
      <c r="F35" s="163"/>
      <c r="G35" s="142"/>
      <c r="H35" s="142"/>
      <c r="I35" s="166">
        <f t="shared" si="0"/>
        <v>0</v>
      </c>
      <c r="J35" s="165"/>
      <c r="K35" s="165"/>
      <c r="L35" s="260"/>
      <c r="M35" s="261"/>
      <c r="N35" s="165"/>
      <c r="O35" s="196">
        <f t="shared" si="1"/>
        <v>0</v>
      </c>
      <c r="R35" s="191" t="s">
        <v>124</v>
      </c>
    </row>
    <row r="36" spans="1:18" x14ac:dyDescent="0.25">
      <c r="A36" s="167"/>
      <c r="B36" s="260"/>
      <c r="C36" s="265"/>
      <c r="D36" s="265"/>
      <c r="E36" s="261"/>
      <c r="F36" s="163"/>
      <c r="G36" s="142"/>
      <c r="H36" s="142"/>
      <c r="I36" s="166">
        <f t="shared" si="0"/>
        <v>0</v>
      </c>
      <c r="J36" s="165"/>
      <c r="K36" s="165"/>
      <c r="L36" s="260"/>
      <c r="M36" s="261"/>
      <c r="N36" s="165"/>
      <c r="O36" s="196">
        <f t="shared" si="1"/>
        <v>0</v>
      </c>
    </row>
    <row r="37" spans="1:18" x14ac:dyDescent="0.25">
      <c r="A37" s="167"/>
      <c r="B37" s="260"/>
      <c r="C37" s="265"/>
      <c r="D37" s="265"/>
      <c r="E37" s="261"/>
      <c r="F37" s="163"/>
      <c r="G37" s="142"/>
      <c r="H37" s="142"/>
      <c r="I37" s="166">
        <f t="shared" si="0"/>
        <v>0</v>
      </c>
      <c r="J37" s="165"/>
      <c r="K37" s="165"/>
      <c r="L37" s="260"/>
      <c r="M37" s="261"/>
      <c r="N37" s="165"/>
      <c r="O37" s="196">
        <f t="shared" si="1"/>
        <v>0</v>
      </c>
    </row>
    <row r="38" spans="1:18" x14ac:dyDescent="0.25">
      <c r="A38" s="167"/>
      <c r="B38" s="260"/>
      <c r="C38" s="265"/>
      <c r="D38" s="265"/>
      <c r="E38" s="261"/>
      <c r="F38" s="163"/>
      <c r="G38" s="142"/>
      <c r="H38" s="142"/>
      <c r="I38" s="166">
        <f t="shared" si="0"/>
        <v>0</v>
      </c>
      <c r="J38" s="165"/>
      <c r="K38" s="165"/>
      <c r="L38" s="260"/>
      <c r="M38" s="261"/>
      <c r="N38" s="165"/>
      <c r="O38" s="196">
        <f t="shared" si="1"/>
        <v>0</v>
      </c>
    </row>
    <row r="39" spans="1:18" x14ac:dyDescent="0.25">
      <c r="A39" s="167"/>
      <c r="B39" s="260"/>
      <c r="C39" s="265"/>
      <c r="D39" s="265"/>
      <c r="E39" s="261"/>
      <c r="F39" s="163"/>
      <c r="G39" s="142"/>
      <c r="H39" s="142"/>
      <c r="I39" s="166">
        <f t="shared" si="0"/>
        <v>0</v>
      </c>
      <c r="J39" s="165"/>
      <c r="K39" s="165"/>
      <c r="L39" s="260"/>
      <c r="M39" s="261"/>
      <c r="N39" s="165"/>
      <c r="O39" s="196">
        <f t="shared" si="1"/>
        <v>0</v>
      </c>
    </row>
    <row r="40" spans="1:18" x14ac:dyDescent="0.25">
      <c r="A40" s="164" t="s">
        <v>64</v>
      </c>
      <c r="B40" s="286"/>
      <c r="C40" s="287"/>
      <c r="D40" s="287"/>
      <c r="E40" s="272"/>
      <c r="F40" s="163"/>
      <c r="G40" s="162"/>
      <c r="H40" s="142"/>
      <c r="I40" s="161">
        <f>ROUNDDOWN(SUM(I25:I39),2)</f>
        <v>0</v>
      </c>
      <c r="J40" s="160">
        <f>SUM(J25:J39)</f>
        <v>0</v>
      </c>
      <c r="K40" s="160">
        <f>SUM(K25:K39)</f>
        <v>0</v>
      </c>
      <c r="L40" s="286"/>
      <c r="M40" s="272"/>
      <c r="N40" s="160">
        <f>SUM(N25:N39)</f>
        <v>0</v>
      </c>
      <c r="O40" s="197">
        <f>ROUNDDOWN(SUM(O25:O39),2)</f>
        <v>0</v>
      </c>
    </row>
    <row r="41" spans="1:18" x14ac:dyDescent="0.25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98"/>
    </row>
    <row r="42" spans="1:18" x14ac:dyDescent="0.25">
      <c r="A42" s="159" t="s">
        <v>65</v>
      </c>
      <c r="B42" s="159"/>
      <c r="C42" s="159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98"/>
    </row>
    <row r="43" spans="1:18" x14ac:dyDescent="0.25">
      <c r="A43" s="140" t="s">
        <v>66</v>
      </c>
      <c r="B43" s="140"/>
      <c r="C43" s="140"/>
      <c r="D43" s="140"/>
      <c r="E43" s="140"/>
      <c r="F43" s="140"/>
      <c r="G43" s="140"/>
      <c r="H43" s="140"/>
      <c r="I43" s="140"/>
      <c r="J43" s="152" t="s">
        <v>67</v>
      </c>
      <c r="K43" s="152"/>
      <c r="O43" s="199">
        <f>I21+O21+N40+K40++I40+SUM(G62:G66)+SUM(N62:N66)</f>
        <v>0</v>
      </c>
    </row>
    <row r="44" spans="1:18" x14ac:dyDescent="0.25">
      <c r="A44" s="288" t="s">
        <v>68</v>
      </c>
      <c r="B44" s="288"/>
      <c r="C44" s="138"/>
      <c r="D44" s="158" t="s">
        <v>37</v>
      </c>
      <c r="E44" s="138"/>
      <c r="F44" s="140" t="s">
        <v>69</v>
      </c>
      <c r="G44" s="141"/>
      <c r="H44" s="140"/>
      <c r="I44" s="140"/>
      <c r="J44" s="157" t="s">
        <v>70</v>
      </c>
      <c r="K44" s="157"/>
      <c r="L44" s="157"/>
      <c r="M44" s="157"/>
      <c r="N44" s="157"/>
      <c r="O44" s="200">
        <f>I21+O21</f>
        <v>0</v>
      </c>
    </row>
    <row r="45" spans="1:18" x14ac:dyDescent="0.25">
      <c r="A45" s="140"/>
      <c r="B45" s="140"/>
      <c r="C45" s="140"/>
      <c r="D45" s="140"/>
      <c r="E45" s="152" t="s">
        <v>71</v>
      </c>
      <c r="F45" s="152"/>
      <c r="I45" s="140"/>
      <c r="J45" s="152" t="s">
        <v>72</v>
      </c>
      <c r="K45" s="152"/>
      <c r="L45" s="152"/>
      <c r="M45" s="152"/>
      <c r="O45" s="201">
        <f>SUM(N62:N66,G62:G66)</f>
        <v>0</v>
      </c>
    </row>
    <row r="46" spans="1:18" x14ac:dyDescent="0.25">
      <c r="A46" s="140"/>
      <c r="B46" s="140"/>
      <c r="C46" s="140"/>
      <c r="D46" s="140"/>
      <c r="E46" s="137" t="s">
        <v>31</v>
      </c>
      <c r="F46" s="137" t="s">
        <v>32</v>
      </c>
      <c r="G46" s="137" t="s">
        <v>73</v>
      </c>
      <c r="H46" s="137" t="s">
        <v>61</v>
      </c>
      <c r="I46" s="140"/>
      <c r="J46" s="152" t="s">
        <v>74</v>
      </c>
      <c r="K46" s="152"/>
      <c r="L46" s="152"/>
      <c r="M46" s="152"/>
      <c r="O46" s="202">
        <f>G44</f>
        <v>0</v>
      </c>
    </row>
    <row r="47" spans="1:18" x14ac:dyDescent="0.25">
      <c r="A47" s="140"/>
      <c r="B47" s="140"/>
      <c r="C47" s="140"/>
      <c r="D47" s="140"/>
      <c r="E47" s="142"/>
      <c r="F47" s="142"/>
      <c r="G47" s="142"/>
      <c r="H47" s="153"/>
      <c r="I47" s="140"/>
      <c r="J47" s="152" t="s">
        <v>96</v>
      </c>
      <c r="K47" s="140"/>
      <c r="L47" s="140"/>
      <c r="M47" s="140"/>
      <c r="N47" s="140"/>
      <c r="O47" s="203">
        <f>'Employee RAT '!L45</f>
        <v>0</v>
      </c>
    </row>
    <row r="48" spans="1:18" ht="15.75" thickBot="1" x14ac:dyDescent="0.3">
      <c r="A48" s="140"/>
      <c r="B48" s="140"/>
      <c r="C48" s="140"/>
      <c r="D48" s="140"/>
      <c r="E48" s="142"/>
      <c r="F48" s="142"/>
      <c r="G48" s="142"/>
      <c r="H48" s="153"/>
      <c r="I48" s="140"/>
      <c r="J48" s="152" t="s">
        <v>75</v>
      </c>
      <c r="K48" s="152"/>
      <c r="L48" s="152"/>
      <c r="M48" s="152"/>
      <c r="O48" s="204">
        <f>O43-O44-O45-O46-O47</f>
        <v>0</v>
      </c>
    </row>
    <row r="49" spans="1:15" ht="15.75" thickTop="1" x14ac:dyDescent="0.25">
      <c r="A49" s="140"/>
      <c r="B49" s="140"/>
      <c r="C49" s="140"/>
      <c r="D49" s="140"/>
      <c r="E49" s="142"/>
      <c r="F49" s="142"/>
      <c r="G49" s="142"/>
      <c r="H49" s="153"/>
      <c r="I49" s="140"/>
      <c r="J49" s="156"/>
      <c r="K49" s="289" t="s">
        <v>90</v>
      </c>
      <c r="L49" s="289"/>
      <c r="M49" s="289"/>
      <c r="N49" s="154"/>
      <c r="O49" s="198"/>
    </row>
    <row r="50" spans="1:15" x14ac:dyDescent="0.25">
      <c r="A50" s="140"/>
      <c r="B50" s="140"/>
      <c r="C50" s="140"/>
      <c r="D50" s="140"/>
      <c r="E50" s="142"/>
      <c r="F50" s="142"/>
      <c r="G50" s="142"/>
      <c r="H50" s="153"/>
      <c r="I50" s="140"/>
      <c r="J50" s="155"/>
      <c r="K50" s="289"/>
      <c r="L50" s="289"/>
      <c r="M50" s="289"/>
      <c r="N50" s="154"/>
      <c r="O50" s="198"/>
    </row>
    <row r="51" spans="1:15" x14ac:dyDescent="0.25">
      <c r="A51" s="140"/>
      <c r="B51" s="140"/>
      <c r="C51" s="140"/>
      <c r="D51" s="140"/>
      <c r="E51" s="142"/>
      <c r="F51" s="142"/>
      <c r="G51" s="142"/>
      <c r="H51" s="153"/>
      <c r="I51" s="140"/>
      <c r="J51" s="140"/>
      <c r="K51" s="140"/>
      <c r="L51" s="140"/>
      <c r="M51" s="140"/>
      <c r="N51" s="140"/>
      <c r="O51" s="198"/>
    </row>
    <row r="52" spans="1:15" x14ac:dyDescent="0.25">
      <c r="A52" s="140"/>
      <c r="B52" s="140"/>
      <c r="C52" s="140"/>
      <c r="D52" s="140"/>
      <c r="E52" s="137" t="s">
        <v>77</v>
      </c>
      <c r="I52" s="140"/>
      <c r="M52" s="140"/>
      <c r="N52" s="140"/>
      <c r="O52" s="198"/>
    </row>
    <row r="53" spans="1:15" x14ac:dyDescent="0.25">
      <c r="A53" s="140"/>
      <c r="B53" s="140"/>
      <c r="C53" s="140"/>
      <c r="D53" s="140"/>
      <c r="E53" s="140"/>
      <c r="F53" s="140"/>
      <c r="G53" s="140"/>
      <c r="H53" s="140"/>
      <c r="I53" s="140"/>
    </row>
    <row r="54" spans="1:15" x14ac:dyDescent="0.25">
      <c r="A54" s="140"/>
      <c r="B54" s="290" t="s">
        <v>78</v>
      </c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198"/>
    </row>
    <row r="55" spans="1:15" x14ac:dyDescent="0.25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98"/>
    </row>
    <row r="56" spans="1:15" x14ac:dyDescent="0.25">
      <c r="A56" s="140"/>
      <c r="B56" s="291" t="s">
        <v>79</v>
      </c>
      <c r="C56" s="291"/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1"/>
    </row>
    <row r="58" spans="1:15" x14ac:dyDescent="0.25">
      <c r="A58" s="292" t="s">
        <v>122</v>
      </c>
      <c r="B58" s="292"/>
      <c r="C58" s="292"/>
      <c r="D58" s="292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</row>
    <row r="59" spans="1:15" x14ac:dyDescent="0.25">
      <c r="A59" s="140"/>
      <c r="B59" s="140"/>
      <c r="C59" s="140"/>
    </row>
    <row r="60" spans="1:15" x14ac:dyDescent="0.25">
      <c r="B60" s="152" t="s">
        <v>80</v>
      </c>
      <c r="C60" s="152"/>
      <c r="D60" s="152"/>
      <c r="E60" s="152"/>
      <c r="H60" s="152" t="s">
        <v>81</v>
      </c>
      <c r="I60" s="152"/>
      <c r="J60" s="152"/>
      <c r="K60" s="152"/>
    </row>
    <row r="61" spans="1:15" x14ac:dyDescent="0.25">
      <c r="A61" s="151" t="s">
        <v>76</v>
      </c>
      <c r="B61" s="149" t="s">
        <v>82</v>
      </c>
      <c r="C61" s="149"/>
      <c r="D61" s="148" t="s">
        <v>83</v>
      </c>
      <c r="E61" s="148"/>
      <c r="F61" s="148"/>
      <c r="G61" s="147" t="s">
        <v>61</v>
      </c>
      <c r="H61" s="151" t="s">
        <v>76</v>
      </c>
      <c r="I61" s="150" t="s">
        <v>82</v>
      </c>
      <c r="J61" s="149"/>
      <c r="K61" s="148" t="s">
        <v>83</v>
      </c>
      <c r="L61" s="148"/>
      <c r="M61" s="148"/>
      <c r="N61" s="147" t="s">
        <v>61</v>
      </c>
    </row>
    <row r="62" spans="1:15" x14ac:dyDescent="0.25">
      <c r="A62" s="144"/>
      <c r="B62" s="260" t="s">
        <v>97</v>
      </c>
      <c r="C62" s="261"/>
      <c r="D62" s="293">
        <f>I19</f>
        <v>0</v>
      </c>
      <c r="E62" s="294"/>
      <c r="F62" s="295"/>
      <c r="G62" s="143">
        <f>E19</f>
        <v>0</v>
      </c>
      <c r="H62" s="146"/>
      <c r="I62" s="260"/>
      <c r="J62" s="261"/>
      <c r="K62" s="260"/>
      <c r="L62" s="265"/>
      <c r="M62" s="261"/>
      <c r="N62" s="145"/>
    </row>
    <row r="63" spans="1:15" x14ac:dyDescent="0.25">
      <c r="A63" s="144"/>
      <c r="B63" s="260" t="s">
        <v>98</v>
      </c>
      <c r="C63" s="261"/>
      <c r="D63" s="260"/>
      <c r="E63" s="265"/>
      <c r="F63" s="261"/>
      <c r="G63" s="143">
        <f>J40</f>
        <v>0</v>
      </c>
      <c r="H63" s="142"/>
      <c r="I63" s="260"/>
      <c r="J63" s="261"/>
      <c r="K63" s="260"/>
      <c r="L63" s="265"/>
      <c r="M63" s="261"/>
      <c r="N63" s="141"/>
    </row>
    <row r="64" spans="1:15" x14ac:dyDescent="0.25">
      <c r="A64" s="144"/>
      <c r="B64" s="260"/>
      <c r="C64" s="261"/>
      <c r="D64" s="296"/>
      <c r="E64" s="265"/>
      <c r="F64" s="261"/>
      <c r="G64" s="143"/>
      <c r="H64" s="142"/>
      <c r="I64" s="260"/>
      <c r="J64" s="261"/>
      <c r="K64" s="260"/>
      <c r="L64" s="265"/>
      <c r="M64" s="261"/>
      <c r="N64" s="141"/>
    </row>
    <row r="65" spans="1:15" x14ac:dyDescent="0.25">
      <c r="A65" s="144"/>
      <c r="B65" s="260"/>
      <c r="C65" s="261"/>
      <c r="D65" s="260"/>
      <c r="E65" s="265"/>
      <c r="F65" s="261"/>
      <c r="G65" s="143"/>
      <c r="H65" s="142"/>
      <c r="I65" s="260"/>
      <c r="J65" s="261"/>
      <c r="K65" s="260"/>
      <c r="L65" s="265"/>
      <c r="M65" s="261"/>
      <c r="N65" s="141"/>
    </row>
    <row r="66" spans="1:15" x14ac:dyDescent="0.25">
      <c r="A66" s="144"/>
      <c r="B66" s="260"/>
      <c r="C66" s="261"/>
      <c r="D66" s="260"/>
      <c r="E66" s="265"/>
      <c r="F66" s="261"/>
      <c r="G66" s="143"/>
      <c r="H66" s="142"/>
      <c r="I66" s="260"/>
      <c r="J66" s="261"/>
      <c r="K66" s="260"/>
      <c r="L66" s="265"/>
      <c r="M66" s="261"/>
      <c r="N66" s="141"/>
    </row>
    <row r="67" spans="1:15" x14ac:dyDescent="0.25">
      <c r="B67" s="137" t="s">
        <v>84</v>
      </c>
    </row>
    <row r="68" spans="1:15" x14ac:dyDescent="0.25">
      <c r="B68" s="137" t="s">
        <v>85</v>
      </c>
    </row>
    <row r="71" spans="1:15" x14ac:dyDescent="0.25">
      <c r="A71" s="137" t="s">
        <v>86</v>
      </c>
      <c r="C71" s="138"/>
      <c r="D71" s="138"/>
      <c r="E71" s="138"/>
      <c r="F71" s="139" t="s">
        <v>76</v>
      </c>
      <c r="G71" s="138"/>
      <c r="I71" s="137" t="s">
        <v>87</v>
      </c>
      <c r="K71" s="138"/>
      <c r="L71" s="138"/>
      <c r="M71" s="138"/>
      <c r="N71" s="139" t="s">
        <v>76</v>
      </c>
      <c r="O71" s="205"/>
    </row>
  </sheetData>
  <dataConsolidate/>
  <mergeCells count="80">
    <mergeCell ref="B66:C66"/>
    <mergeCell ref="D66:F66"/>
    <mergeCell ref="I66:J66"/>
    <mergeCell ref="K66:M66"/>
    <mergeCell ref="B64:C64"/>
    <mergeCell ref="D64:F64"/>
    <mergeCell ref="I64:J64"/>
    <mergeCell ref="K64:M64"/>
    <mergeCell ref="B65:C65"/>
    <mergeCell ref="D65:F65"/>
    <mergeCell ref="I65:J65"/>
    <mergeCell ref="K65:M65"/>
    <mergeCell ref="B62:C62"/>
    <mergeCell ref="D62:F62"/>
    <mergeCell ref="I62:J62"/>
    <mergeCell ref="K62:M62"/>
    <mergeCell ref="B63:C63"/>
    <mergeCell ref="D63:F63"/>
    <mergeCell ref="I63:J63"/>
    <mergeCell ref="K63:M63"/>
    <mergeCell ref="A44:B44"/>
    <mergeCell ref="K49:M50"/>
    <mergeCell ref="B54:N54"/>
    <mergeCell ref="B56:N56"/>
    <mergeCell ref="A58:O58"/>
    <mergeCell ref="B38:E38"/>
    <mergeCell ref="L38:M38"/>
    <mergeCell ref="B39:E39"/>
    <mergeCell ref="L39:M39"/>
    <mergeCell ref="B40:E40"/>
    <mergeCell ref="L40:M40"/>
    <mergeCell ref="B35:E35"/>
    <mergeCell ref="L35:M35"/>
    <mergeCell ref="B36:E36"/>
    <mergeCell ref="L36:M36"/>
    <mergeCell ref="B37:E37"/>
    <mergeCell ref="L37:M37"/>
    <mergeCell ref="B32:E32"/>
    <mergeCell ref="L32:M32"/>
    <mergeCell ref="B33:E33"/>
    <mergeCell ref="L33:M33"/>
    <mergeCell ref="B34:E34"/>
    <mergeCell ref="L34:M34"/>
    <mergeCell ref="B29:E29"/>
    <mergeCell ref="L29:M29"/>
    <mergeCell ref="B30:E30"/>
    <mergeCell ref="L30:M30"/>
    <mergeCell ref="B31:E31"/>
    <mergeCell ref="L31:M31"/>
    <mergeCell ref="B26:E26"/>
    <mergeCell ref="L26:M26"/>
    <mergeCell ref="B27:E27"/>
    <mergeCell ref="L27:M27"/>
    <mergeCell ref="B28:E28"/>
    <mergeCell ref="L28:M28"/>
    <mergeCell ref="G23:I23"/>
    <mergeCell ref="L23:M24"/>
    <mergeCell ref="B24:E24"/>
    <mergeCell ref="B25:E25"/>
    <mergeCell ref="L25:M25"/>
    <mergeCell ref="C15:D15"/>
    <mergeCell ref="C17:N17"/>
    <mergeCell ref="B19:C19"/>
    <mergeCell ref="I19:K19"/>
    <mergeCell ref="G21:H21"/>
    <mergeCell ref="M21:N21"/>
    <mergeCell ref="C11:E11"/>
    <mergeCell ref="F11:G11"/>
    <mergeCell ref="H11:M11"/>
    <mergeCell ref="C13:D13"/>
    <mergeCell ref="F13:G13"/>
    <mergeCell ref="J13:K13"/>
    <mergeCell ref="M13:N13"/>
    <mergeCell ref="K3:M4"/>
    <mergeCell ref="C5:E5"/>
    <mergeCell ref="G5:J5"/>
    <mergeCell ref="K5:O5"/>
    <mergeCell ref="C7:D7"/>
    <mergeCell ref="H7:I7"/>
    <mergeCell ref="J7:M7"/>
  </mergeCells>
  <dataValidations count="3">
    <dataValidation type="list" allowBlank="1" showInputMessage="1" showErrorMessage="1" sqref="F25:F40" xr:uid="{00000000-0002-0000-0100-000000000000}">
      <formula1>$R$30:$R$35</formula1>
    </dataValidation>
    <dataValidation type="list" allowBlank="1" showInputMessage="1" showErrorMessage="1" sqref="H25:H40" xr:uid="{00000000-0002-0000-0100-000001000000}">
      <formula1>$R$25:$R$27</formula1>
    </dataValidation>
    <dataValidation type="list" allowBlank="1" showInputMessage="1" sqref="B19:C19" xr:uid="{00000000-0002-0000-0100-000002000000}">
      <formula1>"Northwest, Delta, Alaska, Southwest, Allegiant"</formula1>
    </dataValidation>
  </dataValidations>
  <pageMargins left="0.25" right="0" top="0" bottom="0" header="0" footer="0"/>
  <pageSetup scale="73" orientation="portrait" horizontalDpi="4294967293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 altText="">
                <anchor moveWithCells="1">
                  <from>
                    <xdr:col>2</xdr:col>
                    <xdr:colOff>409575</xdr:colOff>
                    <xdr:row>1</xdr:row>
                    <xdr:rowOff>114300</xdr:rowOff>
                  </from>
                  <to>
                    <xdr:col>3</xdr:col>
                    <xdr:colOff>295275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 altText="">
                <anchor moveWithCells="1">
                  <from>
                    <xdr:col>4</xdr:col>
                    <xdr:colOff>342900</xdr:colOff>
                    <xdr:row>1</xdr:row>
                    <xdr:rowOff>114300</xdr:rowOff>
                  </from>
                  <to>
                    <xdr:col>5</xdr:col>
                    <xdr:colOff>142875</xdr:colOff>
                    <xdr:row>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55"/>
  <sheetViews>
    <sheetView showGridLines="0" showRowColHeaders="0" workbookViewId="0">
      <selection activeCell="D6" sqref="D6:H6"/>
    </sheetView>
  </sheetViews>
  <sheetFormatPr defaultRowHeight="12.75" x14ac:dyDescent="0.2"/>
  <cols>
    <col min="1" max="1" width="17.28515625" bestFit="1" customWidth="1"/>
    <col min="2" max="2" width="3.140625" customWidth="1"/>
    <col min="8" max="8" width="12.5703125" customWidth="1"/>
    <col min="12" max="12" width="20.7109375" customWidth="1"/>
  </cols>
  <sheetData>
    <row r="1" spans="1:13" x14ac:dyDescent="0.2">
      <c r="D1" s="306" t="s">
        <v>115</v>
      </c>
      <c r="E1" s="306"/>
      <c r="F1" s="306"/>
      <c r="G1" s="306"/>
      <c r="H1" s="306"/>
      <c r="I1" s="307"/>
      <c r="J1" s="1"/>
      <c r="K1" s="1"/>
      <c r="L1" s="1"/>
    </row>
    <row r="2" spans="1:13" x14ac:dyDescent="0.2">
      <c r="D2" s="306"/>
      <c r="E2" s="306"/>
      <c r="F2" s="306"/>
      <c r="G2" s="306"/>
      <c r="H2" s="306"/>
      <c r="I2" s="307"/>
      <c r="J2" s="297" t="s">
        <v>0</v>
      </c>
      <c r="K2" s="298"/>
      <c r="L2" s="298"/>
    </row>
    <row r="3" spans="1:13" x14ac:dyDescent="0.2">
      <c r="D3" s="306"/>
      <c r="E3" s="306"/>
      <c r="F3" s="306"/>
      <c r="G3" s="306"/>
      <c r="H3" s="306"/>
      <c r="I3" s="307"/>
      <c r="J3" s="2"/>
      <c r="K3" s="2"/>
      <c r="L3" s="2"/>
    </row>
    <row r="5" spans="1:13" x14ac:dyDescent="0.2">
      <c r="J5" s="313"/>
      <c r="K5" s="313"/>
      <c r="L5" s="313"/>
    </row>
    <row r="6" spans="1:13" ht="20.100000000000001" customHeight="1" x14ac:dyDescent="0.25">
      <c r="A6" t="s">
        <v>1</v>
      </c>
      <c r="C6" t="s">
        <v>2</v>
      </c>
      <c r="D6" s="310"/>
      <c r="E6" s="311"/>
      <c r="F6" s="311"/>
      <c r="G6" s="311"/>
      <c r="H6" s="312"/>
      <c r="J6" s="313"/>
      <c r="K6" s="313"/>
      <c r="L6" s="313"/>
    </row>
    <row r="7" spans="1:13" ht="9.9499999999999993" customHeight="1" x14ac:dyDescent="0.2"/>
    <row r="8" spans="1:13" ht="20.100000000000001" customHeight="1" x14ac:dyDescent="0.2">
      <c r="A8" t="s">
        <v>100</v>
      </c>
      <c r="B8" s="299"/>
      <c r="C8" s="300"/>
      <c r="D8" s="300"/>
      <c r="E8" s="300"/>
      <c r="F8" s="300"/>
      <c r="G8" s="300"/>
      <c r="H8" s="300"/>
      <c r="I8" s="300"/>
      <c r="J8" s="300"/>
      <c r="K8" s="300"/>
      <c r="L8" s="301"/>
    </row>
    <row r="9" spans="1:13" ht="20.100000000000001" customHeight="1" x14ac:dyDescent="0.2">
      <c r="A9" t="s">
        <v>3</v>
      </c>
      <c r="B9" s="299"/>
      <c r="C9" s="300"/>
      <c r="D9" s="300"/>
      <c r="E9" s="300"/>
      <c r="F9" s="300"/>
      <c r="G9" s="300"/>
      <c r="H9" s="300"/>
      <c r="I9" s="300"/>
      <c r="J9" s="300"/>
      <c r="K9" s="300"/>
      <c r="L9" s="301"/>
    </row>
    <row r="10" spans="1:13" ht="20.100000000000001" customHeight="1" x14ac:dyDescent="0.2">
      <c r="A10" t="s">
        <v>4</v>
      </c>
      <c r="B10" s="316"/>
      <c r="C10" s="317"/>
      <c r="D10" s="317"/>
      <c r="E10" s="317"/>
      <c r="F10" s="317"/>
      <c r="G10" s="317"/>
      <c r="H10" s="317"/>
      <c r="I10" s="317"/>
      <c r="J10" s="317"/>
      <c r="K10" s="317"/>
      <c r="L10" s="318"/>
    </row>
    <row r="11" spans="1:13" ht="9.9499999999999993" customHeight="1" x14ac:dyDescent="0.2"/>
    <row r="12" spans="1:13" ht="20.100000000000001" customHeight="1" x14ac:dyDescent="0.2">
      <c r="A12" t="s">
        <v>5</v>
      </c>
      <c r="B12" s="299"/>
      <c r="C12" s="300"/>
      <c r="D12" s="300"/>
      <c r="E12" s="300"/>
      <c r="F12" s="300"/>
      <c r="G12" s="300"/>
      <c r="H12" s="300"/>
      <c r="I12" s="300"/>
      <c r="J12" s="300"/>
      <c r="K12" s="300"/>
      <c r="L12" s="301"/>
    </row>
    <row r="13" spans="1:13" ht="20.100000000000001" customHeight="1" x14ac:dyDescent="0.2"/>
    <row r="14" spans="1:13" ht="20.100000000000001" customHeight="1" x14ac:dyDescent="0.2">
      <c r="A14" t="s">
        <v>6</v>
      </c>
      <c r="C14" s="299"/>
      <c r="D14" s="300"/>
      <c r="E14" s="301"/>
      <c r="F14" s="314" t="s">
        <v>7</v>
      </c>
      <c r="G14" s="315"/>
      <c r="H14" s="299"/>
      <c r="I14" s="300"/>
      <c r="J14" s="300"/>
      <c r="K14" s="300"/>
      <c r="L14" s="301"/>
    </row>
    <row r="15" spans="1:13" ht="20.100000000000001" customHeight="1" x14ac:dyDescent="0.2"/>
    <row r="16" spans="1:13" ht="20.100000000000001" customHeight="1" x14ac:dyDescent="0.2">
      <c r="A16" t="s">
        <v>8</v>
      </c>
      <c r="C16" s="302"/>
      <c r="D16" s="303"/>
      <c r="E16" s="2" t="s">
        <v>9</v>
      </c>
      <c r="F16" s="308"/>
      <c r="G16" s="309"/>
      <c r="H16" s="4" t="s">
        <v>10</v>
      </c>
      <c r="I16" s="302"/>
      <c r="J16" s="303"/>
      <c r="K16" s="2" t="s">
        <v>9</v>
      </c>
      <c r="L16" s="17"/>
      <c r="M16" s="15"/>
    </row>
    <row r="17" spans="1:12" ht="9.9499999999999993" customHeight="1" x14ac:dyDescent="0.2">
      <c r="F17" s="9" t="s">
        <v>91</v>
      </c>
      <c r="L17" s="9" t="s">
        <v>91</v>
      </c>
    </row>
    <row r="18" spans="1:12" ht="20.100000000000001" customHeight="1" x14ac:dyDescent="0.2">
      <c r="A18" s="6" t="s">
        <v>11</v>
      </c>
      <c r="F18" s="6" t="s">
        <v>27</v>
      </c>
    </row>
    <row r="19" spans="1:12" ht="20.100000000000001" customHeight="1" x14ac:dyDescent="0.2">
      <c r="A19" t="s">
        <v>12</v>
      </c>
      <c r="B19" s="2" t="s">
        <v>26</v>
      </c>
      <c r="C19" s="323"/>
      <c r="D19" s="324"/>
      <c r="F19" s="299"/>
      <c r="G19" s="300"/>
      <c r="H19" s="300"/>
      <c r="I19" s="300"/>
      <c r="J19" s="300"/>
      <c r="K19" s="300"/>
      <c r="L19" s="301"/>
    </row>
    <row r="20" spans="1:12" ht="9.9499999999999993" customHeight="1" x14ac:dyDescent="0.2">
      <c r="B20" s="2"/>
    </row>
    <row r="21" spans="1:12" ht="9.9499999999999993" customHeight="1" x14ac:dyDescent="0.2">
      <c r="B21" s="2"/>
      <c r="F21" s="24"/>
    </row>
    <row r="22" spans="1:12" ht="9.9499999999999993" customHeight="1" x14ac:dyDescent="0.2">
      <c r="B22" s="2"/>
      <c r="F22" s="76" t="s">
        <v>110</v>
      </c>
      <c r="L22" s="9" t="s">
        <v>111</v>
      </c>
    </row>
    <row r="23" spans="1:12" ht="20.100000000000001" customHeight="1" x14ac:dyDescent="0.2">
      <c r="A23" t="s">
        <v>13</v>
      </c>
      <c r="B23" s="2" t="s">
        <v>26</v>
      </c>
      <c r="C23" s="323">
        <f>I23*K23</f>
        <v>0</v>
      </c>
      <c r="D23" s="324"/>
      <c r="F23" s="299"/>
      <c r="G23" s="338"/>
      <c r="H23" s="99" t="s">
        <v>120</v>
      </c>
      <c r="I23" s="79"/>
      <c r="J23" s="77" t="s">
        <v>60</v>
      </c>
      <c r="K23" s="80"/>
      <c r="L23" s="78"/>
    </row>
    <row r="24" spans="1:12" ht="15" customHeight="1" x14ac:dyDescent="0.2">
      <c r="B24" s="2"/>
      <c r="C24" s="336" t="s">
        <v>119</v>
      </c>
      <c r="D24" s="337"/>
      <c r="E24" s="337"/>
      <c r="H24" s="304" t="s">
        <v>39</v>
      </c>
      <c r="I24" s="305"/>
      <c r="J24" s="343"/>
      <c r="K24" s="344"/>
      <c r="L24" s="345"/>
    </row>
    <row r="25" spans="1:12" ht="20.100000000000001" customHeight="1" x14ac:dyDescent="0.2">
      <c r="A25" t="s">
        <v>14</v>
      </c>
      <c r="B25" s="2" t="s">
        <v>26</v>
      </c>
      <c r="C25" s="323"/>
      <c r="D25" s="324"/>
      <c r="F25" s="299"/>
      <c r="G25" s="300"/>
      <c r="H25" s="300"/>
      <c r="I25" s="300"/>
      <c r="J25" s="300"/>
      <c r="K25" s="300"/>
      <c r="L25" s="301"/>
    </row>
    <row r="26" spans="1:12" ht="8.25" customHeight="1" x14ac:dyDescent="0.2">
      <c r="B26" s="2"/>
      <c r="C26" s="5"/>
      <c r="D26" s="5"/>
      <c r="F26" s="5"/>
      <c r="G26" s="5"/>
      <c r="H26" s="96"/>
      <c r="I26" s="96"/>
      <c r="J26" s="5"/>
      <c r="K26" s="5"/>
      <c r="L26" s="5"/>
    </row>
    <row r="27" spans="1:12" ht="20.100000000000001" customHeight="1" x14ac:dyDescent="0.2">
      <c r="A27" s="342" t="s">
        <v>40</v>
      </c>
      <c r="B27" s="342"/>
      <c r="C27" s="342"/>
      <c r="D27" s="5"/>
      <c r="F27" s="5" t="s">
        <v>28</v>
      </c>
      <c r="G27" s="5"/>
      <c r="H27" s="98"/>
      <c r="I27" s="98"/>
      <c r="J27" s="5"/>
      <c r="K27" s="5"/>
      <c r="L27" s="5"/>
    </row>
    <row r="28" spans="1:12" ht="20.100000000000001" customHeight="1" x14ac:dyDescent="0.2">
      <c r="A28" s="340"/>
      <c r="B28" s="340"/>
      <c r="C28" s="340"/>
      <c r="D28" s="341"/>
      <c r="E28" s="3"/>
      <c r="F28" t="s">
        <v>29</v>
      </c>
      <c r="K28" s="97"/>
      <c r="L28" s="97"/>
    </row>
    <row r="29" spans="1:12" ht="20.100000000000001" customHeight="1" x14ac:dyDescent="0.2">
      <c r="B29" s="2"/>
    </row>
    <row r="30" spans="1:12" ht="20.100000000000001" customHeight="1" x14ac:dyDescent="0.2">
      <c r="A30" t="s">
        <v>15</v>
      </c>
      <c r="B30" s="2" t="s">
        <v>26</v>
      </c>
      <c r="C30" s="323"/>
      <c r="D30" s="324"/>
      <c r="F30" s="299"/>
      <c r="G30" s="300"/>
      <c r="H30" s="300"/>
      <c r="I30" s="300"/>
      <c r="J30" s="300"/>
      <c r="K30" s="300"/>
      <c r="L30" s="301"/>
    </row>
    <row r="31" spans="1:12" ht="20.100000000000001" customHeight="1" x14ac:dyDescent="0.2">
      <c r="B31" s="2"/>
    </row>
    <row r="32" spans="1:12" ht="20.100000000000001" customHeight="1" x14ac:dyDescent="0.2">
      <c r="A32" t="s">
        <v>16</v>
      </c>
      <c r="B32" s="2" t="s">
        <v>26</v>
      </c>
      <c r="C32" s="323"/>
      <c r="D32" s="324"/>
      <c r="F32" s="299"/>
      <c r="G32" s="300"/>
      <c r="H32" s="300"/>
      <c r="I32" s="300"/>
      <c r="J32" s="300"/>
      <c r="K32" s="300"/>
      <c r="L32" s="301"/>
    </row>
    <row r="33" spans="1:13" ht="20.100000000000001" customHeight="1" x14ac:dyDescent="0.2">
      <c r="B33" s="2"/>
    </row>
    <row r="34" spans="1:13" ht="20.100000000000001" customHeight="1" x14ac:dyDescent="0.2">
      <c r="A34" t="s">
        <v>17</v>
      </c>
      <c r="B34" s="2" t="s">
        <v>26</v>
      </c>
      <c r="C34" s="321">
        <f>C19+C23+C25+C30+C32</f>
        <v>0</v>
      </c>
      <c r="D34" s="322"/>
      <c r="F34" s="299"/>
      <c r="G34" s="300"/>
      <c r="H34" s="300"/>
      <c r="I34" s="300"/>
      <c r="J34" s="300"/>
      <c r="K34" s="300"/>
      <c r="L34" s="301"/>
    </row>
    <row r="35" spans="1:13" ht="20.100000000000001" customHeight="1" thickBot="1" x14ac:dyDescent="0.25">
      <c r="B35" s="2"/>
    </row>
    <row r="36" spans="1:13" ht="20.100000000000001" customHeight="1" thickBot="1" x14ac:dyDescent="0.25">
      <c r="A36" t="s">
        <v>18</v>
      </c>
      <c r="B36" s="2" t="s">
        <v>26</v>
      </c>
      <c r="C36" s="319">
        <f>G39+G40+G41</f>
        <v>0</v>
      </c>
      <c r="D36" s="320"/>
      <c r="E36" s="7"/>
      <c r="H36" s="12" t="s">
        <v>31</v>
      </c>
      <c r="I36" s="12" t="s">
        <v>32</v>
      </c>
      <c r="J36" s="12" t="s">
        <v>33</v>
      </c>
      <c r="K36" s="12" t="s">
        <v>61</v>
      </c>
      <c r="M36" s="63"/>
    </row>
    <row r="37" spans="1:13" ht="20.100000000000001" customHeight="1" x14ac:dyDescent="0.2">
      <c r="A37" s="91"/>
      <c r="B37" s="91"/>
      <c r="H37" s="16"/>
      <c r="I37" s="16"/>
      <c r="J37" s="13"/>
      <c r="K37" s="87"/>
      <c r="L37" s="331" t="s">
        <v>117</v>
      </c>
      <c r="M37" s="332"/>
    </row>
    <row r="38" spans="1:13" ht="20.100000000000001" customHeight="1" x14ac:dyDescent="0.2">
      <c r="A38" s="8" t="s">
        <v>104</v>
      </c>
      <c r="B38" s="2"/>
      <c r="C38" s="10" t="s">
        <v>25</v>
      </c>
      <c r="D38" s="8" t="s">
        <v>19</v>
      </c>
      <c r="E38" s="8" t="s">
        <v>101</v>
      </c>
      <c r="F38" s="8" t="s">
        <v>20</v>
      </c>
      <c r="G38" s="8" t="s">
        <v>21</v>
      </c>
      <c r="H38" s="16"/>
      <c r="I38" s="16"/>
      <c r="J38" s="13"/>
      <c r="K38" s="87"/>
      <c r="L38" s="333"/>
      <c r="M38" s="332"/>
    </row>
    <row r="39" spans="1:13" ht="20.100000000000001" customHeight="1" thickBot="1" x14ac:dyDescent="0.25">
      <c r="A39" t="s">
        <v>105</v>
      </c>
      <c r="B39" s="2"/>
      <c r="C39" s="9" t="s">
        <v>22</v>
      </c>
      <c r="D39" s="13"/>
      <c r="E39" s="50"/>
      <c r="F39" s="61">
        <f>IF($J$50=2,7,5)-IF($J$50=3,5)</f>
        <v>5</v>
      </c>
      <c r="G39" s="85">
        <f>D39*(E39+F39)</f>
        <v>0</v>
      </c>
      <c r="H39" s="82"/>
      <c r="I39" s="16"/>
      <c r="J39" s="13"/>
      <c r="K39" s="87"/>
      <c r="L39" s="334" t="s">
        <v>34</v>
      </c>
      <c r="M39" s="335"/>
    </row>
    <row r="40" spans="1:13" ht="20.100000000000001" customHeight="1" thickBot="1" x14ac:dyDescent="0.25">
      <c r="A40" t="s">
        <v>106</v>
      </c>
      <c r="B40" s="2"/>
      <c r="C40" s="9" t="s">
        <v>23</v>
      </c>
      <c r="D40" s="13"/>
      <c r="E40" s="62"/>
      <c r="F40" s="61">
        <f>IF($J$50=2,11,6)-IF($J$50=3,6)</f>
        <v>6</v>
      </c>
      <c r="G40" s="85">
        <f>D40*(E40+F40)</f>
        <v>0</v>
      </c>
      <c r="H40" s="83"/>
      <c r="I40" s="66"/>
      <c r="J40" s="67"/>
      <c r="K40" s="88"/>
      <c r="L40" s="325">
        <f>SUM(K37:K40)</f>
        <v>0</v>
      </c>
      <c r="M40" s="339"/>
    </row>
    <row r="41" spans="1:13" ht="20.100000000000001" customHeight="1" x14ac:dyDescent="0.2">
      <c r="A41" t="s">
        <v>107</v>
      </c>
      <c r="B41" s="2"/>
      <c r="C41" s="9" t="s">
        <v>24</v>
      </c>
      <c r="D41" s="13"/>
      <c r="E41" s="50"/>
      <c r="F41" s="61">
        <f>IF($J$50=2,23,12)-IF($J$50=3,12)</f>
        <v>12</v>
      </c>
      <c r="G41" s="85">
        <f>D41*(E41+F41)</f>
        <v>0</v>
      </c>
      <c r="H41" s="84"/>
      <c r="I41" s="64"/>
      <c r="J41" s="65"/>
      <c r="K41" s="89"/>
      <c r="L41" s="327" t="s">
        <v>102</v>
      </c>
      <c r="M41" s="328"/>
    </row>
    <row r="42" spans="1:13" ht="20.100000000000001" customHeight="1" x14ac:dyDescent="0.2">
      <c r="B42" s="2"/>
      <c r="H42" s="16"/>
      <c r="I42" s="16"/>
      <c r="J42" s="13"/>
      <c r="K42" s="87"/>
      <c r="L42" s="329"/>
      <c r="M42" s="330"/>
    </row>
    <row r="43" spans="1:13" ht="20.100000000000001" customHeight="1" thickBot="1" x14ac:dyDescent="0.25">
      <c r="H43" s="16"/>
      <c r="I43" s="16"/>
      <c r="J43" s="13"/>
      <c r="K43" s="87"/>
      <c r="L43" s="334" t="s">
        <v>103</v>
      </c>
      <c r="M43" s="335"/>
    </row>
    <row r="44" spans="1:13" ht="20.100000000000001" customHeight="1" thickBot="1" x14ac:dyDescent="0.3">
      <c r="A44" t="s">
        <v>30</v>
      </c>
      <c r="B44" s="2" t="s">
        <v>26</v>
      </c>
      <c r="C44" s="319">
        <f>C34+C36</f>
        <v>0</v>
      </c>
      <c r="D44" s="320"/>
      <c r="F44" s="11"/>
      <c r="H44" s="16"/>
      <c r="I44" s="16"/>
      <c r="J44" s="13"/>
      <c r="K44" s="90"/>
      <c r="L44" s="325">
        <f>SUM(K41:K44)</f>
        <v>0</v>
      </c>
      <c r="M44" s="326"/>
    </row>
    <row r="45" spans="1:13" ht="20.100000000000001" customHeight="1" x14ac:dyDescent="0.25">
      <c r="B45" s="2"/>
      <c r="C45" s="93"/>
      <c r="D45" s="93"/>
      <c r="E45" s="93"/>
      <c r="F45" s="94"/>
      <c r="G45" s="93"/>
      <c r="H45" s="93"/>
      <c r="I45" s="92"/>
      <c r="J45" s="95"/>
      <c r="K45" s="95"/>
      <c r="L45" s="15"/>
      <c r="M45" s="15"/>
    </row>
    <row r="46" spans="1:13" ht="20.100000000000001" customHeight="1" x14ac:dyDescent="0.25">
      <c r="A46" s="92"/>
      <c r="B46" s="95"/>
      <c r="C46" s="94" t="s">
        <v>123</v>
      </c>
      <c r="D46" s="93"/>
      <c r="E46" s="15"/>
      <c r="F46" s="93"/>
      <c r="G46" s="93"/>
      <c r="H46" s="92"/>
      <c r="I46" s="95"/>
      <c r="J46" s="95"/>
      <c r="K46" s="15"/>
      <c r="L46" s="15"/>
      <c r="M46" s="93"/>
    </row>
    <row r="47" spans="1:13" ht="20.100000000000001" customHeight="1" x14ac:dyDescent="0.2"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</row>
    <row r="48" spans="1:13" ht="20.100000000000001" customHeight="1" x14ac:dyDescent="0.2">
      <c r="A48" t="s">
        <v>35</v>
      </c>
      <c r="C48" s="299"/>
      <c r="D48" s="300"/>
      <c r="E48" s="300"/>
      <c r="F48" s="301"/>
      <c r="G48" s="2" t="s">
        <v>36</v>
      </c>
      <c r="H48" s="299"/>
      <c r="I48" s="300"/>
      <c r="J48" s="301"/>
      <c r="K48" s="2" t="s">
        <v>37</v>
      </c>
      <c r="L48" s="60"/>
    </row>
    <row r="49" spans="1:12" ht="9.9499999999999993" customHeight="1" x14ac:dyDescent="0.2"/>
    <row r="50" spans="1:12" ht="9.9499999999999993" customHeight="1" x14ac:dyDescent="0.2">
      <c r="J50" s="14">
        <v>1</v>
      </c>
    </row>
    <row r="51" spans="1:12" ht="20.100000000000001" customHeight="1" x14ac:dyDescent="0.2">
      <c r="A51" s="6" t="s">
        <v>38</v>
      </c>
      <c r="C51" t="s">
        <v>41</v>
      </c>
      <c r="E51" s="1"/>
      <c r="F51" s="1"/>
      <c r="G51" s="1"/>
      <c r="H51" s="68"/>
      <c r="I51" s="1"/>
      <c r="J51" s="1"/>
      <c r="K51" s="2" t="s">
        <v>37</v>
      </c>
      <c r="L51" s="1"/>
    </row>
    <row r="52" spans="1:12" ht="9.9499999999999993" customHeight="1" x14ac:dyDescent="0.2"/>
    <row r="53" spans="1:12" ht="20.100000000000001" customHeight="1" x14ac:dyDescent="0.2">
      <c r="C53" t="s">
        <v>42</v>
      </c>
      <c r="E53" s="1"/>
      <c r="F53" s="1"/>
      <c r="G53" s="1"/>
      <c r="H53" s="68"/>
      <c r="I53" s="1"/>
      <c r="J53" s="1"/>
      <c r="K53" s="2" t="s">
        <v>37</v>
      </c>
      <c r="L53" s="1"/>
    </row>
    <row r="54" spans="1:12" ht="9.9499999999999993" customHeight="1" x14ac:dyDescent="0.2"/>
    <row r="55" spans="1:12" ht="20.100000000000001" customHeight="1" x14ac:dyDescent="0.2">
      <c r="C55" t="s">
        <v>87</v>
      </c>
      <c r="E55" s="1"/>
      <c r="F55" s="1"/>
      <c r="G55" s="1"/>
      <c r="H55" s="68"/>
      <c r="I55" s="1"/>
      <c r="J55" s="1"/>
      <c r="K55" s="2" t="s">
        <v>37</v>
      </c>
      <c r="L55" s="1"/>
    </row>
  </sheetData>
  <sheetProtection password="C675" sheet="1" objects="1" scenarios="1"/>
  <mergeCells count="41">
    <mergeCell ref="C23:D23"/>
    <mergeCell ref="F23:G23"/>
    <mergeCell ref="L40:M40"/>
    <mergeCell ref="L39:M39"/>
    <mergeCell ref="A28:D28"/>
    <mergeCell ref="A27:C27"/>
    <mergeCell ref="C25:D25"/>
    <mergeCell ref="J24:L24"/>
    <mergeCell ref="C30:D30"/>
    <mergeCell ref="B12:L12"/>
    <mergeCell ref="H48:J48"/>
    <mergeCell ref="C48:F48"/>
    <mergeCell ref="F19:L19"/>
    <mergeCell ref="C44:D44"/>
    <mergeCell ref="F32:L32"/>
    <mergeCell ref="F34:L34"/>
    <mergeCell ref="C34:D34"/>
    <mergeCell ref="C36:D36"/>
    <mergeCell ref="C32:D32"/>
    <mergeCell ref="L44:M44"/>
    <mergeCell ref="L41:M42"/>
    <mergeCell ref="L37:M38"/>
    <mergeCell ref="L43:M43"/>
    <mergeCell ref="C19:D19"/>
    <mergeCell ref="C24:E24"/>
    <mergeCell ref="J2:L2"/>
    <mergeCell ref="F25:L25"/>
    <mergeCell ref="H14:L14"/>
    <mergeCell ref="I16:J16"/>
    <mergeCell ref="F30:L30"/>
    <mergeCell ref="H24:I24"/>
    <mergeCell ref="D1:I3"/>
    <mergeCell ref="F16:G16"/>
    <mergeCell ref="D6:H6"/>
    <mergeCell ref="J5:L6"/>
    <mergeCell ref="C14:E14"/>
    <mergeCell ref="C16:D16"/>
    <mergeCell ref="F14:G14"/>
    <mergeCell ref="B8:L8"/>
    <mergeCell ref="B9:L9"/>
    <mergeCell ref="B10:L10"/>
  </mergeCells>
  <phoneticPr fontId="9" type="noConversion"/>
  <dataValidations count="6">
    <dataValidation type="custom" allowBlank="1" showInputMessage="1" showErrorMessage="1" errorTitle="No Entry unless Foreign Trip" error="You cannot enter a dollar amount in this field unless the Foreign radio button is selected." sqref="E39" xr:uid="{00000000-0002-0000-0200-000000000000}">
      <formula1>K64=3</formula1>
    </dataValidation>
    <dataValidation type="custom" allowBlank="1" showInputMessage="1" showErrorMessage="1" errorTitle="No Entry unless Foreign Trip" error="You cannot enter a dollar amount in this field unless the Foreign radio button is selected." sqref="E41" xr:uid="{00000000-0002-0000-0200-000001000000}">
      <formula1>K64=3</formula1>
    </dataValidation>
    <dataValidation allowBlank="1" showInputMessage="1" showErrorMessage="1" promptTitle="Mileage Rate Justification" prompt="Enter justification if higher mileage rate is used." sqref="J24:L24" xr:uid="{00000000-0002-0000-0200-000002000000}"/>
    <dataValidation allowBlank="1" showInputMessage="1" showErrorMessage="1" promptTitle="Enter Vendor if Rental" prompt="Enter the name of the vendor if a rental agency will be used." sqref="F23:G23" xr:uid="{00000000-0002-0000-0200-000003000000}"/>
    <dataValidation allowBlank="1" showInputMessage="1" showErrorMessage="1" promptTitle="Private Vehicle Reimbursement" prompt="If using a private vehicle, enter the expected mileage." sqref="I23" xr:uid="{00000000-0002-0000-0200-000004000000}"/>
    <dataValidation allowBlank="1" showInputMessage="1" showErrorMessage="1" promptTitle="Mileage Reimbursement Rate" prompt="Enter the appropriate mileage reimbursement rate." sqref="K23" xr:uid="{00000000-0002-0000-0200-000005000000}"/>
  </dataValidations>
  <hyperlinks>
    <hyperlink ref="H24" r:id="rId1" xr:uid="{00000000-0004-0000-0200-000000000000}"/>
    <hyperlink ref="A27:C27" r:id="rId2" display="Allowable Per Diem Rate Plus Taxes:" xr:uid="{00000000-0004-0000-0200-000001000000}"/>
    <hyperlink ref="C24" r:id="rId3" display="Vehicle Rental Form:" xr:uid="{00000000-0004-0000-0200-000002000000}"/>
  </hyperlinks>
  <pageMargins left="0.2" right="0.2" top="0.2" bottom="0.2" header="0.2" footer="0.2"/>
  <pageSetup scale="76" orientation="portrait" r:id="rId4"/>
  <headerFooter alignWithMargins="0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7" name="Option Button 2">
              <controlPr locked="0" defaultSize="0" print="0" autoFill="0" autoLine="0" autoPict="0">
                <anchor moveWithCells="1" sizeWithCells="1">
                  <from>
                    <xdr:col>2</xdr:col>
                    <xdr:colOff>266700</xdr:colOff>
                    <xdr:row>41</xdr:row>
                    <xdr:rowOff>28575</xdr:rowOff>
                  </from>
                  <to>
                    <xdr:col>3</xdr:col>
                    <xdr:colOff>390525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8" name="Option Button 3">
              <controlPr locked="0" defaultSize="0" print="0" autoFill="0" autoLine="0" autoPict="0">
                <anchor moveWithCells="1" sizeWithCells="1">
                  <from>
                    <xdr:col>3</xdr:col>
                    <xdr:colOff>371475</xdr:colOff>
                    <xdr:row>41</xdr:row>
                    <xdr:rowOff>47625</xdr:rowOff>
                  </from>
                  <to>
                    <xdr:col>5</xdr:col>
                    <xdr:colOff>95250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9" name="Option Button 4">
              <controlPr defaultSize="0" autoFill="0" autoLine="0" autoPict="0">
                <anchor moveWithCells="1" sizeWithCells="1">
                  <from>
                    <xdr:col>5</xdr:col>
                    <xdr:colOff>161925</xdr:colOff>
                    <xdr:row>41</xdr:row>
                    <xdr:rowOff>47625</xdr:rowOff>
                  </from>
                  <to>
                    <xdr:col>6</xdr:col>
                    <xdr:colOff>371475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10" name="Check Box 5">
              <controlPr defaultSize="0" autoFill="0" autoLine="0" autoPict="0" altText="">
                <anchor moveWithCells="1">
                  <from>
                    <xdr:col>3</xdr:col>
                    <xdr:colOff>342900</xdr:colOff>
                    <xdr:row>1</xdr:row>
                    <xdr:rowOff>66675</xdr:rowOff>
                  </from>
                  <to>
                    <xdr:col>4</xdr:col>
                    <xdr:colOff>142875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1" name="Check Box 6">
              <controlPr defaultSize="0" autoFill="0" autoLine="0" autoPict="0" altText="">
                <anchor moveWithCells="1">
                  <from>
                    <xdr:col>5</xdr:col>
                    <xdr:colOff>152400</xdr:colOff>
                    <xdr:row>1</xdr:row>
                    <xdr:rowOff>66675</xdr:rowOff>
                  </from>
                  <to>
                    <xdr:col>5</xdr:col>
                    <xdr:colOff>352425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2" name="Check Box 7">
              <controlPr defaultSize="0" autoFill="0" autoLine="0" autoPict="0" altText="">
                <anchor moveWithCells="1">
                  <from>
                    <xdr:col>6</xdr:col>
                    <xdr:colOff>371475</xdr:colOff>
                    <xdr:row>1</xdr:row>
                    <xdr:rowOff>66675</xdr:rowOff>
                  </from>
                  <to>
                    <xdr:col>7</xdr:col>
                    <xdr:colOff>171450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3" name="Option Button 8">
              <controlPr defaultSize="0" autoFill="0" autoLine="0" autoPict="0">
                <anchor moveWithCells="1">
                  <from>
                    <xdr:col>7</xdr:col>
                    <xdr:colOff>114300</xdr:colOff>
                    <xdr:row>26</xdr:row>
                    <xdr:rowOff>28575</xdr:rowOff>
                  </from>
                  <to>
                    <xdr:col>7</xdr:col>
                    <xdr:colOff>381000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4" name="Option Button 9">
              <controlPr defaultSize="0" autoFill="0" autoLine="0" autoPict="0">
                <anchor moveWithCells="1">
                  <from>
                    <xdr:col>7</xdr:col>
                    <xdr:colOff>419100</xdr:colOff>
                    <xdr:row>26</xdr:row>
                    <xdr:rowOff>28575</xdr:rowOff>
                  </from>
                  <to>
                    <xdr:col>8</xdr:col>
                    <xdr:colOff>123825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5" name="Check Box 10">
              <controlPr defaultSize="0" autoFill="0" autoLine="0" autoPict="0">
                <anchor moveWithCells="1">
                  <from>
                    <xdr:col>9</xdr:col>
                    <xdr:colOff>238125</xdr:colOff>
                    <xdr:row>27</xdr:row>
                    <xdr:rowOff>0</xdr:rowOff>
                  </from>
                  <to>
                    <xdr:col>10</xdr:col>
                    <xdr:colOff>285750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6" name="Group Box 11">
              <controlPr defaultSize="0" autoFill="0" autoPict="0">
                <anchor moveWithCells="1">
                  <from>
                    <xdr:col>7</xdr:col>
                    <xdr:colOff>66675</xdr:colOff>
                    <xdr:row>25</xdr:row>
                    <xdr:rowOff>66675</xdr:rowOff>
                  </from>
                  <to>
                    <xdr:col>8</xdr:col>
                    <xdr:colOff>133350</xdr:colOff>
                    <xdr:row>27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P73"/>
  <sheetViews>
    <sheetView showGridLines="0" showRowColHeaders="0" workbookViewId="0">
      <selection activeCell="F7" sqref="F7"/>
    </sheetView>
  </sheetViews>
  <sheetFormatPr defaultRowHeight="12.75" x14ac:dyDescent="0.2"/>
  <cols>
    <col min="3" max="3" width="11.7109375" customWidth="1"/>
    <col min="4" max="4" width="8.85546875" customWidth="1"/>
    <col min="6" max="6" width="9.5703125" customWidth="1"/>
    <col min="7" max="7" width="11.7109375" customWidth="1"/>
    <col min="13" max="13" width="9.7109375" bestFit="1" customWidth="1"/>
    <col min="15" max="15" width="10.28515625" bestFit="1" customWidth="1"/>
  </cols>
  <sheetData>
    <row r="1" spans="1:15" ht="15.75" customHeight="1" x14ac:dyDescent="0.2">
      <c r="K1" s="18"/>
      <c r="L1" s="19"/>
      <c r="M1" s="20"/>
    </row>
    <row r="2" spans="1:15" ht="15.75" customHeight="1" x14ac:dyDescent="0.3">
      <c r="D2" s="56" t="s">
        <v>43</v>
      </c>
      <c r="E2" s="6"/>
      <c r="F2" s="6"/>
      <c r="K2" s="21"/>
      <c r="L2" s="22"/>
      <c r="M2" s="23"/>
    </row>
    <row r="3" spans="1:15" ht="15.75" customHeight="1" x14ac:dyDescent="0.3">
      <c r="D3" s="57" t="s">
        <v>116</v>
      </c>
      <c r="K3" s="355" t="s">
        <v>92</v>
      </c>
      <c r="L3" s="356"/>
      <c r="M3" s="356"/>
    </row>
    <row r="4" spans="1:15" ht="15.75" customHeight="1" x14ac:dyDescent="0.2">
      <c r="K4" s="357"/>
      <c r="L4" s="357"/>
      <c r="M4" s="357"/>
    </row>
    <row r="5" spans="1:15" ht="15.75" customHeight="1" x14ac:dyDescent="0.2">
      <c r="A5" t="s">
        <v>89</v>
      </c>
      <c r="C5" s="350">
        <f>'Foreign-Student-Group RAT'!D6</f>
        <v>0</v>
      </c>
      <c r="D5" s="351"/>
      <c r="E5" s="352"/>
      <c r="F5" t="s">
        <v>44</v>
      </c>
      <c r="G5" s="299">
        <f>'Foreign-Student-Group RAT'!B8</f>
        <v>0</v>
      </c>
      <c r="H5" s="300"/>
      <c r="I5" s="300"/>
      <c r="J5" s="301"/>
      <c r="K5" s="299" t="e">
        <f>#REF!</f>
        <v>#REF!</v>
      </c>
      <c r="L5" s="300"/>
      <c r="M5" s="300"/>
      <c r="N5" s="300"/>
      <c r="O5" s="301"/>
    </row>
    <row r="6" spans="1:15" ht="15.75" customHeight="1" x14ac:dyDescent="0.2"/>
    <row r="7" spans="1:15" ht="15.75" customHeight="1" x14ac:dyDescent="0.2">
      <c r="A7" t="s">
        <v>45</v>
      </c>
      <c r="C7" s="343">
        <f>'Foreign-Student-Group RAT'!C48:F48</f>
        <v>0</v>
      </c>
      <c r="D7" s="345"/>
      <c r="E7" s="2" t="s">
        <v>88</v>
      </c>
      <c r="F7" s="37"/>
      <c r="H7" s="315" t="s">
        <v>5</v>
      </c>
      <c r="I7" s="346"/>
      <c r="J7" s="343">
        <f>'Foreign-Student-Group RAT'!B12</f>
        <v>0</v>
      </c>
      <c r="K7" s="344"/>
      <c r="L7" s="344"/>
      <c r="M7" s="345"/>
    </row>
    <row r="8" spans="1:15" ht="15.75" customHeight="1" x14ac:dyDescent="0.2"/>
    <row r="9" spans="1:15" ht="15.75" customHeight="1" x14ac:dyDescent="0.2">
      <c r="A9" t="s">
        <v>46</v>
      </c>
      <c r="C9" s="38">
        <f ca="1">NOW()</f>
        <v>45315.586626851851</v>
      </c>
      <c r="F9" s="3"/>
      <c r="G9" s="3"/>
      <c r="H9" s="3"/>
      <c r="I9" s="3"/>
    </row>
    <row r="10" spans="1:15" ht="15.75" customHeight="1" x14ac:dyDescent="0.2"/>
    <row r="11" spans="1:15" ht="15.75" customHeight="1" x14ac:dyDescent="0.2">
      <c r="A11" t="s">
        <v>6</v>
      </c>
      <c r="C11" s="343">
        <f>'Foreign-Student-Group RAT'!C14</f>
        <v>0</v>
      </c>
      <c r="D11" s="344"/>
      <c r="E11" s="345"/>
      <c r="F11" s="314" t="s">
        <v>7</v>
      </c>
      <c r="G11" s="346"/>
      <c r="H11" s="343">
        <f>'Foreign-Student-Group RAT'!H14</f>
        <v>0</v>
      </c>
      <c r="I11" s="344"/>
      <c r="J11" s="344"/>
      <c r="K11" s="344"/>
      <c r="L11" s="344"/>
      <c r="M11" s="345"/>
    </row>
    <row r="12" spans="1:15" ht="15.75" customHeight="1" x14ac:dyDescent="0.2"/>
    <row r="13" spans="1:15" ht="15.75" customHeight="1" x14ac:dyDescent="0.2">
      <c r="A13" t="s">
        <v>8</v>
      </c>
      <c r="C13" s="302">
        <f>'Foreign-Student-Group RAT'!C16</f>
        <v>0</v>
      </c>
      <c r="D13" s="303"/>
      <c r="E13" s="2" t="s">
        <v>9</v>
      </c>
      <c r="F13" s="308">
        <f>'Foreign-Student-Group RAT'!F16</f>
        <v>0</v>
      </c>
      <c r="G13" s="309"/>
      <c r="I13" s="4" t="s">
        <v>10</v>
      </c>
      <c r="J13" s="302">
        <f>'Foreign-Student-Group RAT'!I16</f>
        <v>0</v>
      </c>
      <c r="K13" s="349"/>
      <c r="L13" s="2" t="s">
        <v>9</v>
      </c>
      <c r="M13" s="308">
        <f>'Foreign-Student-Group RAT'!L16</f>
        <v>0</v>
      </c>
      <c r="N13" s="338"/>
    </row>
    <row r="14" spans="1:15" ht="15.75" customHeight="1" x14ac:dyDescent="0.2"/>
    <row r="15" spans="1:15" ht="15.75" customHeight="1" x14ac:dyDescent="0.2">
      <c r="A15" t="s">
        <v>47</v>
      </c>
      <c r="C15" s="347"/>
      <c r="D15" s="348"/>
      <c r="H15" s="3"/>
      <c r="I15" s="3"/>
    </row>
    <row r="16" spans="1:15" ht="15.75" customHeight="1" x14ac:dyDescent="0.2">
      <c r="C16" s="58"/>
      <c r="D16" s="58"/>
      <c r="H16" s="3"/>
      <c r="I16" s="3"/>
    </row>
    <row r="17" spans="1:15" ht="15.75" customHeight="1" x14ac:dyDescent="0.2">
      <c r="A17" t="s">
        <v>48</v>
      </c>
      <c r="C17" s="343"/>
      <c r="D17" s="344"/>
      <c r="E17" s="344"/>
      <c r="F17" s="344"/>
      <c r="G17" s="344"/>
      <c r="H17" s="344"/>
      <c r="I17" s="344"/>
      <c r="J17" s="344"/>
      <c r="K17" s="344"/>
      <c r="L17" s="344"/>
      <c r="M17" s="344"/>
      <c r="N17" s="345"/>
    </row>
    <row r="18" spans="1:15" ht="15.75" customHeight="1" x14ac:dyDescent="0.2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5" ht="15.75" customHeight="1" x14ac:dyDescent="0.2">
      <c r="A19" t="s">
        <v>93</v>
      </c>
      <c r="B19" s="343"/>
      <c r="C19" s="345"/>
      <c r="D19" s="41" t="s">
        <v>94</v>
      </c>
      <c r="E19" s="69">
        <f>'Foreign-Student-Group RAT'!C19</f>
        <v>0</v>
      </c>
      <c r="F19" s="5"/>
      <c r="G19" s="5" t="s">
        <v>95</v>
      </c>
      <c r="H19" s="5"/>
      <c r="I19" s="343"/>
      <c r="J19" s="344"/>
      <c r="K19" s="345"/>
      <c r="L19" s="5"/>
      <c r="M19" s="5"/>
      <c r="N19" s="5"/>
    </row>
    <row r="20" spans="1:15" ht="15.75" customHeight="1" x14ac:dyDescent="0.2"/>
    <row r="21" spans="1:15" ht="15.75" customHeight="1" x14ac:dyDescent="0.2">
      <c r="A21" s="24" t="s">
        <v>49</v>
      </c>
      <c r="B21" s="24"/>
      <c r="C21" s="25"/>
      <c r="D21" s="41" t="s">
        <v>50</v>
      </c>
      <c r="E21" s="42"/>
      <c r="F21" s="40" t="s">
        <v>51</v>
      </c>
      <c r="G21" s="343"/>
      <c r="H21" s="345"/>
      <c r="I21" s="69">
        <v>0</v>
      </c>
      <c r="J21" s="41" t="s">
        <v>50</v>
      </c>
      <c r="K21" s="42"/>
      <c r="L21" s="40" t="s">
        <v>51</v>
      </c>
      <c r="M21" s="343"/>
      <c r="N21" s="345"/>
      <c r="O21" s="70">
        <v>0</v>
      </c>
    </row>
    <row r="23" spans="1:15" x14ac:dyDescent="0.2">
      <c r="A23" s="26"/>
      <c r="B23" s="18"/>
      <c r="C23" s="19"/>
      <c r="D23" s="19"/>
      <c r="E23" s="20"/>
      <c r="F23" s="27" t="s">
        <v>52</v>
      </c>
      <c r="G23" s="360" t="s">
        <v>53</v>
      </c>
      <c r="H23" s="361"/>
      <c r="I23" s="362"/>
      <c r="J23" s="27" t="s">
        <v>54</v>
      </c>
      <c r="K23" s="27" t="s">
        <v>54</v>
      </c>
      <c r="L23" s="370" t="s">
        <v>99</v>
      </c>
      <c r="M23" s="371"/>
      <c r="N23" s="26"/>
      <c r="O23" s="27" t="s">
        <v>55</v>
      </c>
    </row>
    <row r="24" spans="1:15" x14ac:dyDescent="0.2">
      <c r="A24" s="28" t="s">
        <v>56</v>
      </c>
      <c r="B24" s="363" t="s">
        <v>57</v>
      </c>
      <c r="C24" s="364"/>
      <c r="D24" s="364"/>
      <c r="E24" s="365"/>
      <c r="F24" s="28" t="s">
        <v>58</v>
      </c>
      <c r="G24" s="29" t="s">
        <v>59</v>
      </c>
      <c r="H24" s="30" t="s">
        <v>60</v>
      </c>
      <c r="I24" s="31" t="s">
        <v>61</v>
      </c>
      <c r="J24" s="28" t="s">
        <v>14</v>
      </c>
      <c r="K24" s="28" t="s">
        <v>62</v>
      </c>
      <c r="L24" s="372"/>
      <c r="M24" s="373"/>
      <c r="N24" s="28" t="s">
        <v>61</v>
      </c>
      <c r="O24" s="28" t="s">
        <v>63</v>
      </c>
    </row>
    <row r="25" spans="1:15" ht="15.75" customHeight="1" x14ac:dyDescent="0.2">
      <c r="A25" s="43"/>
      <c r="B25" s="343"/>
      <c r="C25" s="344"/>
      <c r="D25" s="344"/>
      <c r="E25" s="345"/>
      <c r="F25" s="81"/>
      <c r="G25" s="37"/>
      <c r="H25" s="37"/>
      <c r="I25" s="71">
        <f t="shared" ref="I25:I39" si="0">G25*H25</f>
        <v>0</v>
      </c>
      <c r="J25" s="47"/>
      <c r="K25" s="47"/>
      <c r="L25" s="343"/>
      <c r="M25" s="345"/>
      <c r="N25" s="47"/>
      <c r="O25" s="46">
        <f t="shared" ref="O25:O39" si="1">I25+J25+K25+N25</f>
        <v>0</v>
      </c>
    </row>
    <row r="26" spans="1:15" ht="15.75" customHeight="1" x14ac:dyDescent="0.2">
      <c r="A26" s="43"/>
      <c r="B26" s="343"/>
      <c r="C26" s="344"/>
      <c r="D26" s="344"/>
      <c r="E26" s="345"/>
      <c r="F26" s="81"/>
      <c r="G26" s="37"/>
      <c r="H26" s="37"/>
      <c r="I26" s="71">
        <f t="shared" si="0"/>
        <v>0</v>
      </c>
      <c r="J26" s="47"/>
      <c r="K26" s="47"/>
      <c r="L26" s="343"/>
      <c r="M26" s="345"/>
      <c r="N26" s="47"/>
      <c r="O26" s="46">
        <f t="shared" si="1"/>
        <v>0</v>
      </c>
    </row>
    <row r="27" spans="1:15" ht="15.75" customHeight="1" x14ac:dyDescent="0.2">
      <c r="A27" s="43"/>
      <c r="B27" s="343"/>
      <c r="C27" s="344"/>
      <c r="D27" s="344"/>
      <c r="E27" s="345"/>
      <c r="F27" s="81"/>
      <c r="G27" s="37"/>
      <c r="H27" s="37"/>
      <c r="I27" s="71">
        <f t="shared" si="0"/>
        <v>0</v>
      </c>
      <c r="J27" s="47"/>
      <c r="K27" s="47"/>
      <c r="L27" s="343"/>
      <c r="M27" s="345"/>
      <c r="N27" s="47"/>
      <c r="O27" s="46">
        <f t="shared" si="1"/>
        <v>0</v>
      </c>
    </row>
    <row r="28" spans="1:15" ht="15.75" customHeight="1" x14ac:dyDescent="0.2">
      <c r="A28" s="43"/>
      <c r="B28" s="343"/>
      <c r="C28" s="344"/>
      <c r="D28" s="344"/>
      <c r="E28" s="345"/>
      <c r="F28" s="81"/>
      <c r="G28" s="37"/>
      <c r="H28" s="37"/>
      <c r="I28" s="71">
        <f t="shared" si="0"/>
        <v>0</v>
      </c>
      <c r="J28" s="47"/>
      <c r="K28" s="47"/>
      <c r="L28" s="343"/>
      <c r="M28" s="345"/>
      <c r="N28" s="47"/>
      <c r="O28" s="46">
        <f t="shared" si="1"/>
        <v>0</v>
      </c>
    </row>
    <row r="29" spans="1:15" ht="15.75" customHeight="1" x14ac:dyDescent="0.2">
      <c r="A29" s="43"/>
      <c r="B29" s="343"/>
      <c r="C29" s="344"/>
      <c r="D29" s="344"/>
      <c r="E29" s="345"/>
      <c r="F29" s="81"/>
      <c r="G29" s="37"/>
      <c r="H29" s="37"/>
      <c r="I29" s="71">
        <f t="shared" si="0"/>
        <v>0</v>
      </c>
      <c r="J29" s="47"/>
      <c r="K29" s="47"/>
      <c r="L29" s="343"/>
      <c r="M29" s="345"/>
      <c r="N29" s="47"/>
      <c r="O29" s="46">
        <f t="shared" si="1"/>
        <v>0</v>
      </c>
    </row>
    <row r="30" spans="1:15" ht="15.75" customHeight="1" x14ac:dyDescent="0.2">
      <c r="A30" s="43"/>
      <c r="B30" s="343"/>
      <c r="C30" s="344"/>
      <c r="D30" s="344"/>
      <c r="E30" s="345"/>
      <c r="F30" s="81"/>
      <c r="G30" s="37"/>
      <c r="H30" s="37"/>
      <c r="I30" s="71">
        <f t="shared" si="0"/>
        <v>0</v>
      </c>
      <c r="J30" s="47"/>
      <c r="K30" s="47"/>
      <c r="L30" s="343"/>
      <c r="M30" s="345"/>
      <c r="N30" s="47"/>
      <c r="O30" s="46">
        <f t="shared" si="1"/>
        <v>0</v>
      </c>
    </row>
    <row r="31" spans="1:15" ht="15.75" customHeight="1" x14ac:dyDescent="0.2">
      <c r="A31" s="43"/>
      <c r="B31" s="343"/>
      <c r="C31" s="344"/>
      <c r="D31" s="344"/>
      <c r="E31" s="345"/>
      <c r="F31" s="81"/>
      <c r="G31" s="37"/>
      <c r="H31" s="37"/>
      <c r="I31" s="71">
        <f t="shared" si="0"/>
        <v>0</v>
      </c>
      <c r="J31" s="47"/>
      <c r="K31" s="47"/>
      <c r="L31" s="343"/>
      <c r="M31" s="345"/>
      <c r="N31" s="47"/>
      <c r="O31" s="46">
        <f t="shared" si="1"/>
        <v>0</v>
      </c>
    </row>
    <row r="32" spans="1:15" ht="15.75" customHeight="1" x14ac:dyDescent="0.2">
      <c r="A32" s="43"/>
      <c r="B32" s="343"/>
      <c r="C32" s="344"/>
      <c r="D32" s="344"/>
      <c r="E32" s="345"/>
      <c r="F32" s="81"/>
      <c r="G32" s="37"/>
      <c r="H32" s="37"/>
      <c r="I32" s="71">
        <f t="shared" si="0"/>
        <v>0</v>
      </c>
      <c r="J32" s="47"/>
      <c r="K32" s="47"/>
      <c r="L32" s="343"/>
      <c r="M32" s="345"/>
      <c r="N32" s="47"/>
      <c r="O32" s="46">
        <f t="shared" si="1"/>
        <v>0</v>
      </c>
    </row>
    <row r="33" spans="1:15" ht="15.75" customHeight="1" x14ac:dyDescent="0.2">
      <c r="A33" s="43"/>
      <c r="B33" s="343"/>
      <c r="C33" s="344"/>
      <c r="D33" s="344"/>
      <c r="E33" s="345"/>
      <c r="F33" s="81"/>
      <c r="G33" s="37"/>
      <c r="H33" s="37"/>
      <c r="I33" s="71">
        <f t="shared" si="0"/>
        <v>0</v>
      </c>
      <c r="J33" s="47"/>
      <c r="K33" s="47"/>
      <c r="L33" s="343"/>
      <c r="M33" s="345"/>
      <c r="N33" s="47"/>
      <c r="O33" s="46">
        <f t="shared" si="1"/>
        <v>0</v>
      </c>
    </row>
    <row r="34" spans="1:15" ht="15.75" customHeight="1" x14ac:dyDescent="0.2">
      <c r="A34" s="43"/>
      <c r="B34" s="343"/>
      <c r="C34" s="344"/>
      <c r="D34" s="344"/>
      <c r="E34" s="345"/>
      <c r="F34" s="81"/>
      <c r="G34" s="37"/>
      <c r="H34" s="37"/>
      <c r="I34" s="71">
        <f t="shared" si="0"/>
        <v>0</v>
      </c>
      <c r="J34" s="47"/>
      <c r="K34" s="47"/>
      <c r="L34" s="343"/>
      <c r="M34" s="345"/>
      <c r="N34" s="47"/>
      <c r="O34" s="46">
        <f t="shared" si="1"/>
        <v>0</v>
      </c>
    </row>
    <row r="35" spans="1:15" ht="15.75" customHeight="1" x14ac:dyDescent="0.2">
      <c r="A35" s="43"/>
      <c r="B35" s="343"/>
      <c r="C35" s="344"/>
      <c r="D35" s="344"/>
      <c r="E35" s="345"/>
      <c r="F35" s="81"/>
      <c r="G35" s="37"/>
      <c r="H35" s="37"/>
      <c r="I35" s="71">
        <f t="shared" si="0"/>
        <v>0</v>
      </c>
      <c r="J35" s="47"/>
      <c r="K35" s="47"/>
      <c r="L35" s="343"/>
      <c r="M35" s="345"/>
      <c r="N35" s="47"/>
      <c r="O35" s="46">
        <f t="shared" si="1"/>
        <v>0</v>
      </c>
    </row>
    <row r="36" spans="1:15" ht="15.75" customHeight="1" x14ac:dyDescent="0.2">
      <c r="A36" s="43"/>
      <c r="B36" s="343"/>
      <c r="C36" s="344"/>
      <c r="D36" s="344"/>
      <c r="E36" s="345"/>
      <c r="F36" s="81"/>
      <c r="G36" s="37"/>
      <c r="H36" s="37"/>
      <c r="I36" s="71">
        <f t="shared" si="0"/>
        <v>0</v>
      </c>
      <c r="J36" s="47"/>
      <c r="K36" s="47"/>
      <c r="L36" s="343"/>
      <c r="M36" s="345"/>
      <c r="N36" s="47"/>
      <c r="O36" s="46">
        <f t="shared" si="1"/>
        <v>0</v>
      </c>
    </row>
    <row r="37" spans="1:15" ht="15.75" customHeight="1" x14ac:dyDescent="0.2">
      <c r="A37" s="43"/>
      <c r="B37" s="343"/>
      <c r="C37" s="344"/>
      <c r="D37" s="344"/>
      <c r="E37" s="345"/>
      <c r="F37" s="81"/>
      <c r="G37" s="37"/>
      <c r="H37" s="37"/>
      <c r="I37" s="71">
        <f t="shared" si="0"/>
        <v>0</v>
      </c>
      <c r="J37" s="47"/>
      <c r="K37" s="47"/>
      <c r="L37" s="343"/>
      <c r="M37" s="345"/>
      <c r="N37" s="47"/>
      <c r="O37" s="46">
        <f t="shared" si="1"/>
        <v>0</v>
      </c>
    </row>
    <row r="38" spans="1:15" ht="15.75" customHeight="1" x14ac:dyDescent="0.2">
      <c r="A38" s="43"/>
      <c r="B38" s="343"/>
      <c r="C38" s="344"/>
      <c r="D38" s="344"/>
      <c r="E38" s="345"/>
      <c r="F38" s="81"/>
      <c r="G38" s="37"/>
      <c r="H38" s="37"/>
      <c r="I38" s="71">
        <f t="shared" si="0"/>
        <v>0</v>
      </c>
      <c r="J38" s="47"/>
      <c r="K38" s="47"/>
      <c r="L38" s="343"/>
      <c r="M38" s="345"/>
      <c r="N38" s="47"/>
      <c r="O38" s="46">
        <f t="shared" si="1"/>
        <v>0</v>
      </c>
    </row>
    <row r="39" spans="1:15" ht="15.75" customHeight="1" x14ac:dyDescent="0.2">
      <c r="A39" s="43"/>
      <c r="B39" s="343"/>
      <c r="C39" s="344"/>
      <c r="D39" s="344"/>
      <c r="E39" s="345"/>
      <c r="F39" s="81"/>
      <c r="G39" s="37"/>
      <c r="H39" s="37"/>
      <c r="I39" s="71">
        <f t="shared" si="0"/>
        <v>0</v>
      </c>
      <c r="J39" s="47"/>
      <c r="K39" s="47"/>
      <c r="L39" s="343"/>
      <c r="M39" s="345"/>
      <c r="N39" s="47"/>
      <c r="O39" s="46">
        <f t="shared" si="1"/>
        <v>0</v>
      </c>
    </row>
    <row r="40" spans="1:15" ht="15.75" customHeight="1" x14ac:dyDescent="0.2">
      <c r="A40" s="21" t="s">
        <v>64</v>
      </c>
      <c r="B40" s="366"/>
      <c r="C40" s="367"/>
      <c r="D40" s="367"/>
      <c r="E40" s="368"/>
      <c r="F40" s="39"/>
      <c r="G40" s="39"/>
      <c r="H40" s="39"/>
      <c r="I40" s="44">
        <f>SUM(I25:I39)</f>
        <v>0</v>
      </c>
      <c r="J40" s="45">
        <f>SUM(J25:J39)</f>
        <v>0</v>
      </c>
      <c r="K40" s="45">
        <f>SUM(K25:K39)</f>
        <v>0</v>
      </c>
      <c r="L40" s="366"/>
      <c r="M40" s="368"/>
      <c r="N40" s="45">
        <f>SUM(N25:N39)</f>
        <v>0</v>
      </c>
      <c r="O40" s="45">
        <f>SUM(O25:O39)</f>
        <v>0</v>
      </c>
    </row>
    <row r="41" spans="1:15" s="3" customFormat="1" x14ac:dyDescent="0.2"/>
    <row r="42" spans="1:15" s="3" customFormat="1" x14ac:dyDescent="0.2">
      <c r="A42" s="32" t="s">
        <v>65</v>
      </c>
      <c r="B42" s="32"/>
      <c r="C42" s="32"/>
    </row>
    <row r="43" spans="1:15" s="3" customFormat="1" ht="15.75" customHeight="1" x14ac:dyDescent="0.2">
      <c r="A43" s="3" t="s">
        <v>66</v>
      </c>
      <c r="J43" s="6" t="s">
        <v>67</v>
      </c>
      <c r="K43" s="6"/>
      <c r="L43"/>
      <c r="M43"/>
      <c r="N43"/>
      <c r="O43" s="48">
        <f>I21+O21+N40++I40+K40+SUM(G62:G66)+SUM(N62:N66)</f>
        <v>0</v>
      </c>
    </row>
    <row r="44" spans="1:15" s="3" customFormat="1" ht="15.75" customHeight="1" x14ac:dyDescent="0.2">
      <c r="A44" s="358" t="s">
        <v>68</v>
      </c>
      <c r="B44" s="358"/>
      <c r="C44" s="1"/>
      <c r="D44" s="41" t="s">
        <v>37</v>
      </c>
      <c r="E44" s="1"/>
      <c r="F44" s="3" t="s">
        <v>69</v>
      </c>
      <c r="G44" s="72"/>
      <c r="J44" s="33" t="s">
        <v>70</v>
      </c>
      <c r="K44" s="33"/>
      <c r="L44" s="33"/>
      <c r="M44" s="33"/>
      <c r="N44" s="33"/>
      <c r="O44" s="49">
        <f>I21+O21</f>
        <v>0</v>
      </c>
    </row>
    <row r="45" spans="1:15" s="3" customFormat="1" ht="15.75" customHeight="1" x14ac:dyDescent="0.2">
      <c r="E45" s="6" t="s">
        <v>71</v>
      </c>
      <c r="F45" s="6"/>
      <c r="G45"/>
      <c r="H45"/>
      <c r="J45" s="6" t="s">
        <v>72</v>
      </c>
      <c r="K45" s="6"/>
      <c r="L45" s="6"/>
      <c r="M45" s="6"/>
      <c r="N45"/>
      <c r="O45" s="52">
        <f>SUM(N62:N66,G62:G66)</f>
        <v>0</v>
      </c>
    </row>
    <row r="46" spans="1:15" s="3" customFormat="1" ht="15.75" customHeight="1" x14ac:dyDescent="0.2">
      <c r="E46" t="s">
        <v>31</v>
      </c>
      <c r="F46" t="s">
        <v>32</v>
      </c>
      <c r="G46" t="s">
        <v>73</v>
      </c>
      <c r="H46" t="s">
        <v>61</v>
      </c>
      <c r="J46" s="6" t="s">
        <v>74</v>
      </c>
      <c r="K46" s="6"/>
      <c r="L46" s="6"/>
      <c r="M46" s="6"/>
      <c r="N46"/>
      <c r="O46" s="51">
        <f>G44</f>
        <v>0</v>
      </c>
    </row>
    <row r="47" spans="1:15" s="3" customFormat="1" ht="15.75" customHeight="1" x14ac:dyDescent="0.2">
      <c r="E47" s="37"/>
      <c r="F47" s="37"/>
      <c r="G47" s="37"/>
      <c r="H47" s="47"/>
      <c r="J47" s="6" t="s">
        <v>96</v>
      </c>
      <c r="O47" s="59">
        <f>'Foreign-Student-Group RAT'!L40</f>
        <v>0</v>
      </c>
    </row>
    <row r="48" spans="1:15" s="3" customFormat="1" ht="15.75" customHeight="1" x14ac:dyDescent="0.2">
      <c r="E48" s="37"/>
      <c r="F48" s="37"/>
      <c r="G48" s="37"/>
      <c r="H48" s="47"/>
      <c r="J48" s="6" t="s">
        <v>108</v>
      </c>
      <c r="O48" s="59">
        <f>'Foreign-Student-Group RAT'!L44</f>
        <v>0</v>
      </c>
    </row>
    <row r="49" spans="1:16" s="3" customFormat="1" ht="15.75" customHeight="1" thickBot="1" x14ac:dyDescent="0.25">
      <c r="E49" s="37"/>
      <c r="F49" s="37"/>
      <c r="G49" s="37"/>
      <c r="H49" s="47"/>
      <c r="J49" s="6" t="s">
        <v>75</v>
      </c>
      <c r="K49" s="6"/>
      <c r="L49" s="6"/>
      <c r="M49" s="6"/>
      <c r="N49"/>
      <c r="O49" s="86">
        <f>O43-O44-O45-O46-O47-O48</f>
        <v>0</v>
      </c>
    </row>
    <row r="50" spans="1:16" s="3" customFormat="1" ht="15.75" customHeight="1" thickTop="1" x14ac:dyDescent="0.2">
      <c r="E50" s="37"/>
      <c r="F50" s="37"/>
      <c r="G50" s="37"/>
      <c r="H50" s="47"/>
      <c r="J50" s="54"/>
      <c r="K50" s="369" t="s">
        <v>90</v>
      </c>
      <c r="L50" s="369"/>
      <c r="M50" s="369"/>
      <c r="N50" s="55"/>
    </row>
    <row r="51" spans="1:16" s="3" customFormat="1" ht="15.75" customHeight="1" x14ac:dyDescent="0.2">
      <c r="E51" s="37"/>
      <c r="F51" s="37"/>
      <c r="G51" s="37"/>
      <c r="H51" s="47"/>
      <c r="J51" s="53"/>
      <c r="K51" s="369"/>
      <c r="L51" s="369"/>
      <c r="M51" s="369"/>
      <c r="N51" s="55"/>
    </row>
    <row r="52" spans="1:16" s="3" customFormat="1" x14ac:dyDescent="0.2">
      <c r="E52" t="s">
        <v>77</v>
      </c>
      <c r="F52"/>
      <c r="G52"/>
      <c r="H52"/>
      <c r="J52"/>
      <c r="K52"/>
      <c r="L52"/>
    </row>
    <row r="53" spans="1:16" s="3" customFormat="1" x14ac:dyDescent="0.2">
      <c r="J53"/>
      <c r="K53"/>
      <c r="L53"/>
      <c r="M53"/>
      <c r="N53"/>
      <c r="O53"/>
    </row>
    <row r="54" spans="1:16" s="3" customFormat="1" x14ac:dyDescent="0.2">
      <c r="B54" s="359" t="s">
        <v>78</v>
      </c>
      <c r="C54" s="359"/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59"/>
    </row>
    <row r="55" spans="1:16" s="3" customFormat="1" x14ac:dyDescent="0.2"/>
    <row r="56" spans="1:16" x14ac:dyDescent="0.2">
      <c r="A56" s="3"/>
      <c r="B56" s="353" t="s">
        <v>79</v>
      </c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3"/>
      <c r="N56" s="353"/>
    </row>
    <row r="58" spans="1:16" x14ac:dyDescent="0.2">
      <c r="A58" s="354" t="s">
        <v>122</v>
      </c>
      <c r="B58" s="354"/>
      <c r="C58" s="354"/>
      <c r="D58" s="354"/>
      <c r="E58" s="354"/>
      <c r="F58" s="354"/>
      <c r="G58" s="354"/>
      <c r="H58" s="354"/>
      <c r="I58" s="354"/>
      <c r="J58" s="354"/>
      <c r="K58" s="354"/>
      <c r="L58" s="354"/>
      <c r="M58" s="354"/>
      <c r="N58" s="354"/>
      <c r="O58" s="354"/>
      <c r="P58" s="34"/>
    </row>
    <row r="59" spans="1:16" x14ac:dyDescent="0.2">
      <c r="A59" s="3"/>
      <c r="B59" s="3"/>
      <c r="C59" s="3"/>
    </row>
    <row r="60" spans="1:16" x14ac:dyDescent="0.2">
      <c r="B60" s="6" t="s">
        <v>80</v>
      </c>
      <c r="C60" s="6"/>
      <c r="D60" s="6"/>
      <c r="E60" s="6"/>
      <c r="H60" s="6" t="s">
        <v>81</v>
      </c>
      <c r="I60" s="6"/>
      <c r="J60" s="6"/>
      <c r="K60" s="6"/>
    </row>
    <row r="61" spans="1:16" ht="15.75" customHeight="1" x14ac:dyDescent="0.2">
      <c r="A61" s="18" t="s">
        <v>76</v>
      </c>
      <c r="B61" s="35" t="s">
        <v>82</v>
      </c>
      <c r="C61" s="35"/>
      <c r="D61" s="22" t="s">
        <v>83</v>
      </c>
      <c r="E61" s="22"/>
      <c r="F61" s="22"/>
      <c r="G61" s="23" t="s">
        <v>61</v>
      </c>
      <c r="H61" s="18" t="s">
        <v>76</v>
      </c>
      <c r="I61" s="36" t="s">
        <v>82</v>
      </c>
      <c r="J61" s="35"/>
      <c r="K61" s="22" t="s">
        <v>83</v>
      </c>
      <c r="L61" s="22"/>
      <c r="M61" s="22"/>
      <c r="N61" s="23" t="s">
        <v>61</v>
      </c>
    </row>
    <row r="62" spans="1:16" ht="15.75" customHeight="1" x14ac:dyDescent="0.2">
      <c r="A62" s="38"/>
      <c r="B62" s="343" t="s">
        <v>97</v>
      </c>
      <c r="C62" s="345"/>
      <c r="D62" s="343"/>
      <c r="E62" s="344"/>
      <c r="F62" s="345"/>
      <c r="G62" s="73">
        <f>E19</f>
        <v>0</v>
      </c>
      <c r="H62" s="74"/>
      <c r="I62" s="343"/>
      <c r="J62" s="345"/>
      <c r="K62" s="343"/>
      <c r="L62" s="344"/>
      <c r="M62" s="345"/>
      <c r="N62" s="75"/>
    </row>
    <row r="63" spans="1:16" ht="15.75" customHeight="1" x14ac:dyDescent="0.2">
      <c r="A63" s="38"/>
      <c r="B63" s="343" t="s">
        <v>98</v>
      </c>
      <c r="C63" s="345"/>
      <c r="D63" s="343"/>
      <c r="E63" s="344"/>
      <c r="F63" s="345"/>
      <c r="G63" s="73">
        <f>J40</f>
        <v>0</v>
      </c>
      <c r="H63" s="37"/>
      <c r="I63" s="343"/>
      <c r="J63" s="345"/>
      <c r="K63" s="343"/>
      <c r="L63" s="344"/>
      <c r="M63" s="345"/>
      <c r="N63" s="72"/>
    </row>
    <row r="64" spans="1:16" ht="15.75" customHeight="1" x14ac:dyDescent="0.2">
      <c r="A64" s="38"/>
      <c r="B64" s="343"/>
      <c r="C64" s="345"/>
      <c r="D64" s="343"/>
      <c r="E64" s="344"/>
      <c r="F64" s="345"/>
      <c r="G64" s="73"/>
      <c r="H64" s="37"/>
      <c r="I64" s="343"/>
      <c r="J64" s="345"/>
      <c r="K64" s="343"/>
      <c r="L64" s="344"/>
      <c r="M64" s="345"/>
      <c r="N64" s="72"/>
    </row>
    <row r="65" spans="1:15" ht="15.75" customHeight="1" x14ac:dyDescent="0.2">
      <c r="A65" s="38"/>
      <c r="B65" s="343"/>
      <c r="C65" s="345"/>
      <c r="D65" s="343"/>
      <c r="E65" s="344"/>
      <c r="F65" s="345"/>
      <c r="G65" s="73"/>
      <c r="H65" s="37"/>
      <c r="I65" s="343"/>
      <c r="J65" s="345"/>
      <c r="K65" s="343"/>
      <c r="L65" s="344"/>
      <c r="M65" s="345"/>
      <c r="N65" s="72"/>
    </row>
    <row r="66" spans="1:15" ht="15.75" customHeight="1" x14ac:dyDescent="0.2">
      <c r="A66" s="38"/>
      <c r="B66" s="343"/>
      <c r="C66" s="345"/>
      <c r="D66" s="343"/>
      <c r="E66" s="344"/>
      <c r="F66" s="345"/>
      <c r="G66" s="73"/>
      <c r="H66" s="37"/>
      <c r="I66" s="343"/>
      <c r="J66" s="345"/>
      <c r="K66" s="343"/>
      <c r="L66" s="344"/>
      <c r="M66" s="345"/>
      <c r="N66" s="72"/>
    </row>
    <row r="67" spans="1:15" s="3" customFormat="1" x14ac:dyDescent="0.2"/>
    <row r="69" spans="1:15" x14ac:dyDescent="0.2">
      <c r="B69" t="s">
        <v>84</v>
      </c>
    </row>
    <row r="70" spans="1:15" x14ac:dyDescent="0.2">
      <c r="B70" t="s">
        <v>85</v>
      </c>
    </row>
    <row r="73" spans="1:15" x14ac:dyDescent="0.2">
      <c r="A73" t="s">
        <v>86</v>
      </c>
      <c r="C73" s="1"/>
      <c r="D73" s="1"/>
      <c r="E73" s="1"/>
      <c r="F73" s="2" t="s">
        <v>76</v>
      </c>
      <c r="G73" s="1"/>
      <c r="I73" t="s">
        <v>87</v>
      </c>
      <c r="K73" s="1"/>
      <c r="L73" s="1"/>
      <c r="M73" s="1"/>
      <c r="N73" s="2" t="s">
        <v>76</v>
      </c>
      <c r="O73" s="1"/>
    </row>
  </sheetData>
  <sheetProtection password="C675" sheet="1" objects="1" scenarios="1"/>
  <mergeCells count="80">
    <mergeCell ref="K50:M51"/>
    <mergeCell ref="L40:M40"/>
    <mergeCell ref="L38:M38"/>
    <mergeCell ref="C17:N17"/>
    <mergeCell ref="M21:N21"/>
    <mergeCell ref="L27:M27"/>
    <mergeCell ref="L28:M28"/>
    <mergeCell ref="L29:M29"/>
    <mergeCell ref="L23:M24"/>
    <mergeCell ref="L25:M25"/>
    <mergeCell ref="L37:M37"/>
    <mergeCell ref="L32:M32"/>
    <mergeCell ref="L35:M35"/>
    <mergeCell ref="B36:E36"/>
    <mergeCell ref="L33:M33"/>
    <mergeCell ref="L31:M31"/>
    <mergeCell ref="I63:J63"/>
    <mergeCell ref="B62:C62"/>
    <mergeCell ref="B63:C63"/>
    <mergeCell ref="G23:I23"/>
    <mergeCell ref="B24:E24"/>
    <mergeCell ref="B29:E29"/>
    <mergeCell ref="B38:E38"/>
    <mergeCell ref="B39:E39"/>
    <mergeCell ref="B40:E40"/>
    <mergeCell ref="B34:E34"/>
    <mergeCell ref="B25:E25"/>
    <mergeCell ref="B33:E33"/>
    <mergeCell ref="B32:E32"/>
    <mergeCell ref="B27:E27"/>
    <mergeCell ref="B26:E26"/>
    <mergeCell ref="I62:J62"/>
    <mergeCell ref="I64:J64"/>
    <mergeCell ref="I65:J65"/>
    <mergeCell ref="K3:M4"/>
    <mergeCell ref="B19:C19"/>
    <mergeCell ref="I19:K19"/>
    <mergeCell ref="M13:N13"/>
    <mergeCell ref="C11:E11"/>
    <mergeCell ref="H11:M11"/>
    <mergeCell ref="B31:E31"/>
    <mergeCell ref="B30:E30"/>
    <mergeCell ref="L34:M34"/>
    <mergeCell ref="A44:B44"/>
    <mergeCell ref="B54:N54"/>
    <mergeCell ref="L39:M39"/>
    <mergeCell ref="B37:E37"/>
    <mergeCell ref="B28:E28"/>
    <mergeCell ref="I66:J66"/>
    <mergeCell ref="D62:F62"/>
    <mergeCell ref="D63:F63"/>
    <mergeCell ref="D64:F64"/>
    <mergeCell ref="B56:N56"/>
    <mergeCell ref="K62:M62"/>
    <mergeCell ref="K63:M63"/>
    <mergeCell ref="K64:M64"/>
    <mergeCell ref="K65:M65"/>
    <mergeCell ref="K66:M66"/>
    <mergeCell ref="B64:C64"/>
    <mergeCell ref="B65:C65"/>
    <mergeCell ref="D65:F65"/>
    <mergeCell ref="B66:C66"/>
    <mergeCell ref="D66:F66"/>
    <mergeCell ref="A58:O58"/>
    <mergeCell ref="F11:G11"/>
    <mergeCell ref="C15:D15"/>
    <mergeCell ref="K5:O5"/>
    <mergeCell ref="B35:E35"/>
    <mergeCell ref="L36:M36"/>
    <mergeCell ref="L26:M26"/>
    <mergeCell ref="J13:K13"/>
    <mergeCell ref="G21:H21"/>
    <mergeCell ref="C13:D13"/>
    <mergeCell ref="F13:G13"/>
    <mergeCell ref="C5:E5"/>
    <mergeCell ref="G5:J5"/>
    <mergeCell ref="C7:D7"/>
    <mergeCell ref="J7:M7"/>
    <mergeCell ref="H7:I7"/>
    <mergeCell ref="L30:M30"/>
  </mergeCells>
  <phoneticPr fontId="9" type="noConversion"/>
  <dataValidations count="2">
    <dataValidation type="list" allowBlank="1" showInputMessage="1" sqref="B19:C19" xr:uid="{00000000-0002-0000-0300-000000000000}">
      <formula1>"Northwest, Delta, Alaska, Southwest, Allegiant"</formula1>
    </dataValidation>
    <dataValidation type="list" allowBlank="1" showInputMessage="1" showErrorMessage="1" sqref="F25:F39" xr:uid="{00000000-0002-0000-0300-000001000000}">
      <formula1>"Air,Rental Veh,Private Veh,UM Vehicle,Other"</formula1>
    </dataValidation>
  </dataValidations>
  <pageMargins left="0" right="0" top="0" bottom="0" header="0" footer="0"/>
  <pageSetup scale="7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6" r:id="rId4" name="Check Box 10">
              <controlPr defaultSize="0" autoFill="0" autoLine="0" autoPict="0" altText="">
                <anchor moveWithCells="1">
                  <from>
                    <xdr:col>2</xdr:col>
                    <xdr:colOff>390525</xdr:colOff>
                    <xdr:row>1</xdr:row>
                    <xdr:rowOff>114300</xdr:rowOff>
                  </from>
                  <to>
                    <xdr:col>3</xdr:col>
                    <xdr:colOff>76200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5" name="Check Box 11">
              <controlPr defaultSize="0" autoFill="0" autoLine="0" autoPict="0" altText="">
                <anchor moveWithCells="1">
                  <from>
                    <xdr:col>4</xdr:col>
                    <xdr:colOff>180975</xdr:colOff>
                    <xdr:row>1</xdr:row>
                    <xdr:rowOff>114300</xdr:rowOff>
                  </from>
                  <to>
                    <xdr:col>4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6" name="Check Box 12">
              <controlPr defaultSize="0" autoFill="0" autoLine="0" autoPict="0" altText="">
                <anchor moveWithCells="1">
                  <from>
                    <xdr:col>6</xdr:col>
                    <xdr:colOff>28575</xdr:colOff>
                    <xdr:row>1</xdr:row>
                    <xdr:rowOff>114300</xdr:rowOff>
                  </from>
                  <to>
                    <xdr:col>6</xdr:col>
                    <xdr:colOff>238125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Employee RAT </vt:lpstr>
      <vt:lpstr>Employee TER</vt:lpstr>
      <vt:lpstr>Foreign-Student-Group RAT</vt:lpstr>
      <vt:lpstr>Foreign-Student-Group TER</vt:lpstr>
      <vt:lpstr>Mileage</vt:lpstr>
      <vt:lpstr>'Employee TER'!Print_Area</vt:lpstr>
      <vt:lpstr>vehicle</vt:lpstr>
    </vt:vector>
  </TitlesOfParts>
  <Company>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geoffrey.lake</dc:creator>
  <cp:lastModifiedBy>Mary Dwyer</cp:lastModifiedBy>
  <cp:lastPrinted>2018-01-26T20:45:45Z</cp:lastPrinted>
  <dcterms:created xsi:type="dcterms:W3CDTF">2006-03-29T17:09:43Z</dcterms:created>
  <dcterms:modified xsi:type="dcterms:W3CDTF">2024-01-24T21:05:05Z</dcterms:modified>
</cp:coreProperties>
</file>